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elukashova\AppData\Local\Microsoft\Windows\INetCache\Content.Outlook\L1X8AFU2\"/>
    </mc:Choice>
  </mc:AlternateContent>
  <xr:revisionPtr revIDLastSave="0" documentId="13_ncr:1_{47F5FA99-5726-4D8E-A0F7-1DD6D0A5D5DF}" xr6:coauthVersionLast="36" xr6:coauthVersionMax="36" xr10:uidLastSave="{00000000-0000-0000-0000-000000000000}"/>
  <bookViews>
    <workbookView xWindow="0" yWindow="0" windowWidth="28800" windowHeight="11625" tabRatio="935" activeTab="11" xr2:uid="{00000000-000D-0000-FFFF-FFFF00000000}"/>
  </bookViews>
  <sheets>
    <sheet name="Меню" sheetId="17" r:id="rId1"/>
    <sheet name="Калькулятор" sheetId="18" r:id="rId2"/>
    <sheet name="Бытовая серия" sheetId="3" r:id="rId3"/>
    <sheet name="Кассетные блоки" sheetId="4" r:id="rId4"/>
    <sheet name="Канальные блоки" sheetId="5" r:id="rId5"/>
    <sheet name="Универсальные блоки" sheetId="6" r:id="rId6"/>
    <sheet name="Big Multi" sheetId="8" r:id="rId7"/>
    <sheet name="Зимний комплект" sheetId="14" r:id="rId8"/>
    <sheet name="Flexible Multi R32" sheetId="16" r:id="rId9"/>
    <sheet name="Flexible Multi R410A" sheetId="9" r:id="rId10"/>
    <sheet name="VRF" sheetId="10" r:id="rId11"/>
    <sheet name="РАСПРОДАЖА" sheetId="15" r:id="rId12"/>
    <sheet name="Доставка" sheetId="13" r:id="rId13"/>
  </sheets>
  <definedNames>
    <definedName name="Z_FA833650_9147_48FF_9246_B3943D91CD8D_.wvu.Cols" localSheetId="6" hidden="1">'Big Multi'!#REF!</definedName>
    <definedName name="Z_FA833650_9147_48FF_9246_B3943D91CD8D_.wvu.Cols" localSheetId="8" hidden="1">'Flexible Multi R32'!#REF!</definedName>
    <definedName name="Z_FA833650_9147_48FF_9246_B3943D91CD8D_.wvu.Cols" localSheetId="9" hidden="1">'Flexible Multi R410A'!#REF!</definedName>
    <definedName name="Z_FA833650_9147_48FF_9246_B3943D91CD8D_.wvu.Cols" localSheetId="10" hidden="1">VRF!#REF!</definedName>
    <definedName name="Z_FA833650_9147_48FF_9246_B3943D91CD8D_.wvu.Cols" localSheetId="2" hidden="1">'Бытовая серия'!#REF!</definedName>
    <definedName name="Z_FA833650_9147_48FF_9246_B3943D91CD8D_.wvu.Cols" localSheetId="7" hidden="1">'Зимний комплект'!#REF!</definedName>
    <definedName name="Z_FA833650_9147_48FF_9246_B3943D91CD8D_.wvu.Cols" localSheetId="4" hidden="1">'Канальные блоки'!#REF!</definedName>
    <definedName name="Z_FA833650_9147_48FF_9246_B3943D91CD8D_.wvu.Cols" localSheetId="3" hidden="1">'Кассетные блоки'!#REF!</definedName>
    <definedName name="Z_FA833650_9147_48FF_9246_B3943D91CD8D_.wvu.Cols" localSheetId="11" hidden="1">РАСПРОДАЖА!#REF!</definedName>
    <definedName name="Z_FA833650_9147_48FF_9246_B3943D91CD8D_.wvu.Cols" localSheetId="5" hidden="1">'Универсальные блоки'!#REF!</definedName>
    <definedName name="Z_FA833650_9147_48FF_9246_B3943D91CD8D_.wvu.PrintArea" localSheetId="6" hidden="1">'Big Multi'!$A$1:$O$59</definedName>
    <definedName name="Z_FA833650_9147_48FF_9246_B3943D91CD8D_.wvu.PrintArea" localSheetId="8" hidden="1">'Flexible Multi R32'!$A$1:$Q$119</definedName>
    <definedName name="Z_FA833650_9147_48FF_9246_B3943D91CD8D_.wvu.PrintArea" localSheetId="9" hidden="1">'Flexible Multi R410A'!$A$1:$Q$89</definedName>
    <definedName name="Z_FA833650_9147_48FF_9246_B3943D91CD8D_.wvu.PrintArea" localSheetId="10" hidden="1">VRF!$A$1:$J$318</definedName>
    <definedName name="Z_FA833650_9147_48FF_9246_B3943D91CD8D_.wvu.PrintArea" localSheetId="2" hidden="1">'Бытовая серия'!$A$1:$Q$133</definedName>
    <definedName name="Z_FA833650_9147_48FF_9246_B3943D91CD8D_.wvu.PrintArea" localSheetId="7" hidden="1">'Зимний комплект'!$A$1:$R$670</definedName>
    <definedName name="Z_FA833650_9147_48FF_9246_B3943D91CD8D_.wvu.PrintArea" localSheetId="1" hidden="1">Калькулятор!$A$1:$E$19</definedName>
    <definedName name="Z_FA833650_9147_48FF_9246_B3943D91CD8D_.wvu.PrintArea" localSheetId="4" hidden="1">'Канальные блоки'!$A$1:$Q$177</definedName>
    <definedName name="Z_FA833650_9147_48FF_9246_B3943D91CD8D_.wvu.PrintArea" localSheetId="3" hidden="1">'Кассетные блоки'!$A$1:$Q$185</definedName>
    <definedName name="Z_FA833650_9147_48FF_9246_B3943D91CD8D_.wvu.PrintArea" localSheetId="0" hidden="1">Меню!$A$1:$R$53</definedName>
    <definedName name="Z_FA833650_9147_48FF_9246_B3943D91CD8D_.wvu.PrintArea" localSheetId="11" hidden="1">РАСПРОДАЖА!$A$1:$M$42</definedName>
    <definedName name="Z_FA833650_9147_48FF_9246_B3943D91CD8D_.wvu.PrintArea" localSheetId="5" hidden="1">'Универсальные блоки'!$A$1:$Q$108</definedName>
    <definedName name="Z_FA833650_9147_48FF_9246_B3943D91CD8D_.wvu.PrintTitles" localSheetId="8" hidden="1">'Flexible Multi R32'!$4:$6</definedName>
    <definedName name="Z_FA833650_9147_48FF_9246_B3943D91CD8D_.wvu.PrintTitles" localSheetId="9" hidden="1">'Flexible Multi R410A'!$4:$6</definedName>
    <definedName name="Z_FA833650_9147_48FF_9246_B3943D91CD8D_.wvu.PrintTitles" localSheetId="2" hidden="1">'Бытовая серия'!$1:$6</definedName>
    <definedName name="Z_FA833650_9147_48FF_9246_B3943D91CD8D_.wvu.PrintTitles" localSheetId="5" hidden="1">'Универсальные блоки'!$3:$6</definedName>
    <definedName name="Z_FA833650_9147_48FF_9246_B3943D91CD8D_.wvu.Rows" localSheetId="7" hidden="1">'Зимний комплект'!#REF!</definedName>
    <definedName name="_xlnm.Print_Titles" localSheetId="8">'Flexible Multi R32'!$4:$6</definedName>
    <definedName name="_xlnm.Print_Titles" localSheetId="9">'Flexible Multi R410A'!$4:$6</definedName>
    <definedName name="_xlnm.Print_Titles" localSheetId="2">'Бытовая серия'!$1:$6</definedName>
    <definedName name="_xlnm.Print_Titles" localSheetId="5">'Универсальные блоки'!$3:$6</definedName>
    <definedName name="_xlnm.Print_Area" localSheetId="6">'Big Multi'!$A$1:$O$59</definedName>
    <definedName name="_xlnm.Print_Area" localSheetId="8">'Flexible Multi R32'!$A$1:$Q$119</definedName>
    <definedName name="_xlnm.Print_Area" localSheetId="9">'Flexible Multi R410A'!$A$1:$Q$89</definedName>
    <definedName name="_xlnm.Print_Area" localSheetId="10">VRF!$A$1:$J$318</definedName>
    <definedName name="_xlnm.Print_Area" localSheetId="2">'Бытовая серия'!$A$1:$Q$133</definedName>
    <definedName name="_xlnm.Print_Area" localSheetId="7">'Зимний комплект'!$A$1:$R$670</definedName>
    <definedName name="_xlnm.Print_Area" localSheetId="1">Калькулятор!$A$1:$E$22</definedName>
    <definedName name="_xlnm.Print_Area" localSheetId="4">'Канальные блоки'!$A$1:$Q$177</definedName>
    <definedName name="_xlnm.Print_Area" localSheetId="3">'Кассетные блоки'!$A$1:$Q$185</definedName>
    <definedName name="_xlnm.Print_Area" localSheetId="0">Меню!$A$1:$R$53</definedName>
    <definedName name="_xlnm.Print_Area" localSheetId="11">РАСПРОДАЖА!$A$1:$M$42</definedName>
    <definedName name="_xlnm.Print_Area" localSheetId="5">'Универсальные блоки'!$A$1:$Q$108</definedName>
  </definedNames>
  <calcPr calcId="191029"/>
  <customWorkbookViews>
    <customWorkbookView name="dsgnpop@yandex.com - Личное представление" guid="{FA833650-9147-48FF-9246-B3943D91CD8D}" mergeInterval="0" personalView="1" maximized="1" xWindow="-8" yWindow="-8" windowWidth="1936" windowHeight="1056" tabRatio="916" activeSheetId="12"/>
  </customWorkbookViews>
</workbook>
</file>

<file path=xl/calcChain.xml><?xml version="1.0" encoding="utf-8"?>
<calcChain xmlns="http://schemas.openxmlformats.org/spreadsheetml/2006/main">
  <c r="K3" i="3" l="1"/>
  <c r="Q3" i="4"/>
  <c r="N3" i="4" l="1"/>
  <c r="K3" i="4"/>
  <c r="Q3" i="5"/>
  <c r="N3" i="5"/>
  <c r="K3" i="5"/>
  <c r="Q3" i="6"/>
  <c r="K3" i="6"/>
  <c r="R3" i="14"/>
  <c r="O3" i="14"/>
  <c r="Q3" i="16"/>
  <c r="N3" i="16"/>
  <c r="K3" i="16"/>
  <c r="K3" i="9"/>
  <c r="C3" i="10"/>
  <c r="J3" i="10"/>
  <c r="G3" i="10"/>
  <c r="G3" i="15"/>
  <c r="M3" i="15"/>
  <c r="J3" i="15"/>
  <c r="N3" i="6"/>
  <c r="K44" i="9" l="1"/>
  <c r="L44" i="9" s="1"/>
  <c r="N44" i="9" s="1"/>
  <c r="K45" i="9"/>
  <c r="L45" i="9" s="1"/>
  <c r="N45" i="9" s="1"/>
  <c r="K46" i="9"/>
  <c r="L46" i="9" s="1"/>
  <c r="N46" i="9" s="1"/>
  <c r="N46" i="14" l="1"/>
  <c r="N48" i="14"/>
  <c r="N50" i="14"/>
  <c r="N52" i="14"/>
  <c r="N54" i="14"/>
  <c r="L45" i="14"/>
  <c r="L47" i="14"/>
  <c r="L49" i="14"/>
  <c r="L51" i="14"/>
  <c r="L53" i="14"/>
  <c r="N44" i="14"/>
  <c r="L43" i="14"/>
  <c r="K46" i="16" l="1"/>
  <c r="K48" i="16"/>
  <c r="K50" i="16"/>
  <c r="K52" i="16"/>
  <c r="K54" i="16"/>
  <c r="M45" i="16"/>
  <c r="M46" i="16"/>
  <c r="M47" i="16"/>
  <c r="M48" i="16"/>
  <c r="M49" i="16"/>
  <c r="M50" i="16"/>
  <c r="M51" i="16"/>
  <c r="M52" i="16"/>
  <c r="M53" i="16"/>
  <c r="M54" i="16"/>
  <c r="M55" i="16"/>
  <c r="L46" i="16"/>
  <c r="N46" i="16" s="1"/>
  <c r="L48" i="16"/>
  <c r="N48" i="16" s="1"/>
  <c r="L50" i="16"/>
  <c r="N50" i="16" s="1"/>
  <c r="L52" i="16"/>
  <c r="N52" i="16" s="1"/>
  <c r="L54" i="16"/>
  <c r="N54" i="16" s="1"/>
  <c r="M44" i="16"/>
  <c r="L44" i="16"/>
  <c r="N44" i="16" s="1"/>
  <c r="K44" i="16"/>
  <c r="K32" i="9"/>
  <c r="K34" i="9"/>
  <c r="K36" i="9"/>
  <c r="K38" i="9"/>
  <c r="M31" i="9"/>
  <c r="M32" i="9"/>
  <c r="M33" i="9"/>
  <c r="M34" i="9"/>
  <c r="M35" i="9"/>
  <c r="M36" i="9"/>
  <c r="M37" i="9"/>
  <c r="M38" i="9"/>
  <c r="M39" i="9"/>
  <c r="L32" i="9"/>
  <c r="N32" i="9" s="1"/>
  <c r="L34" i="9"/>
  <c r="N34" i="9" s="1"/>
  <c r="L36" i="9"/>
  <c r="N36" i="9" s="1"/>
  <c r="L38" i="9"/>
  <c r="N38" i="9" s="1"/>
  <c r="L30" i="9"/>
  <c r="N30" i="9" s="1"/>
  <c r="M30" i="9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M224" i="14"/>
  <c r="O224" i="14" s="1"/>
  <c r="M226" i="14"/>
  <c r="O226" i="14" s="1"/>
  <c r="M228" i="14"/>
  <c r="O228" i="14" s="1"/>
  <c r="M230" i="14"/>
  <c r="O230" i="14" s="1"/>
  <c r="M232" i="14"/>
  <c r="O232" i="14" s="1"/>
  <c r="M234" i="14"/>
  <c r="O234" i="14" s="1"/>
  <c r="M236" i="14"/>
  <c r="O236" i="14" s="1"/>
  <c r="M238" i="14"/>
  <c r="O238" i="14" s="1"/>
  <c r="M240" i="14"/>
  <c r="O240" i="14" s="1"/>
  <c r="M242" i="14"/>
  <c r="O242" i="14" s="1"/>
  <c r="M244" i="14"/>
  <c r="O244" i="14" s="1"/>
  <c r="N222" i="14"/>
  <c r="M222" i="14"/>
  <c r="O222" i="14" s="1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M251" i="14"/>
  <c r="O251" i="14" s="1"/>
  <c r="M254" i="14"/>
  <c r="O254" i="14" s="1"/>
  <c r="M257" i="14"/>
  <c r="O257" i="14" s="1"/>
  <c r="M260" i="14"/>
  <c r="O260" i="14" s="1"/>
  <c r="M263" i="14"/>
  <c r="O263" i="14" s="1"/>
  <c r="M266" i="14"/>
  <c r="O266" i="14" s="1"/>
  <c r="M269" i="14"/>
  <c r="O269" i="14" s="1"/>
  <c r="M272" i="14"/>
  <c r="O272" i="14" s="1"/>
  <c r="M275" i="14"/>
  <c r="O275" i="14" s="1"/>
  <c r="M278" i="14"/>
  <c r="O278" i="14" s="1"/>
  <c r="M281" i="14"/>
  <c r="O281" i="14" s="1"/>
  <c r="M284" i="14"/>
  <c r="O284" i="14" s="1"/>
  <c r="M287" i="14"/>
  <c r="O287" i="14" s="1"/>
  <c r="M290" i="14"/>
  <c r="O290" i="14" s="1"/>
  <c r="M293" i="14"/>
  <c r="O293" i="14" s="1"/>
  <c r="M296" i="14"/>
  <c r="O296" i="14" s="1"/>
  <c r="M299" i="14"/>
  <c r="O299" i="14" s="1"/>
  <c r="M302" i="14"/>
  <c r="O302" i="14" s="1"/>
  <c r="M305" i="14"/>
  <c r="O305" i="14" s="1"/>
  <c r="M308" i="14"/>
  <c r="O308" i="14" s="1"/>
  <c r="M311" i="14"/>
  <c r="O311" i="14" s="1"/>
  <c r="M314" i="14"/>
  <c r="O314" i="14" s="1"/>
  <c r="M317" i="14"/>
  <c r="O317" i="14" s="1"/>
  <c r="N248" i="14"/>
  <c r="M248" i="14"/>
  <c r="O248" i="14" s="1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M324" i="14"/>
  <c r="O324" i="14" s="1"/>
  <c r="M326" i="14"/>
  <c r="O326" i="14" s="1"/>
  <c r="M328" i="14"/>
  <c r="O328" i="14" s="1"/>
  <c r="M330" i="14"/>
  <c r="O330" i="14" s="1"/>
  <c r="M332" i="14"/>
  <c r="O332" i="14" s="1"/>
  <c r="M334" i="14"/>
  <c r="O334" i="14" s="1"/>
  <c r="M336" i="14"/>
  <c r="O336" i="14" s="1"/>
  <c r="M338" i="14"/>
  <c r="O338" i="14" s="1"/>
  <c r="M340" i="14"/>
  <c r="O340" i="14" s="1"/>
  <c r="M342" i="14"/>
  <c r="O342" i="14" s="1"/>
  <c r="M344" i="14"/>
  <c r="O344" i="14" s="1"/>
  <c r="N322" i="14"/>
  <c r="M322" i="14"/>
  <c r="O322" i="14" s="1"/>
  <c r="N349" i="14" l="1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3" i="14"/>
  <c r="N375" i="14"/>
  <c r="N377" i="14"/>
  <c r="N379" i="14"/>
  <c r="M350" i="14"/>
  <c r="O350" i="14" s="1"/>
  <c r="M352" i="14"/>
  <c r="O352" i="14" s="1"/>
  <c r="M354" i="14"/>
  <c r="O354" i="14" s="1"/>
  <c r="M356" i="14"/>
  <c r="O356" i="14" s="1"/>
  <c r="M358" i="14"/>
  <c r="O358" i="14" s="1"/>
  <c r="M360" i="14"/>
  <c r="O360" i="14" s="1"/>
  <c r="M362" i="14"/>
  <c r="O362" i="14" s="1"/>
  <c r="M364" i="14"/>
  <c r="O364" i="14" s="1"/>
  <c r="M366" i="14"/>
  <c r="O366" i="14" s="1"/>
  <c r="M368" i="14"/>
  <c r="O368" i="14" s="1"/>
  <c r="M370" i="14"/>
  <c r="O370" i="14" s="1"/>
  <c r="N348" i="14"/>
  <c r="M348" i="14"/>
  <c r="O348" i="14" s="1"/>
  <c r="L348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1" i="14"/>
  <c r="N412" i="14"/>
  <c r="N413" i="14"/>
  <c r="N414" i="14"/>
  <c r="N415" i="14"/>
  <c r="N417" i="14"/>
  <c r="N419" i="14"/>
  <c r="N421" i="14"/>
  <c r="N423" i="14"/>
  <c r="N425" i="14"/>
  <c r="N427" i="14"/>
  <c r="M390" i="14"/>
  <c r="O390" i="14" s="1"/>
  <c r="M392" i="14"/>
  <c r="O392" i="14" s="1"/>
  <c r="M394" i="14"/>
  <c r="O394" i="14" s="1"/>
  <c r="M396" i="14"/>
  <c r="O396" i="14" s="1"/>
  <c r="M398" i="14"/>
  <c r="O398" i="14" s="1"/>
  <c r="M400" i="14"/>
  <c r="O400" i="14" s="1"/>
  <c r="M402" i="14"/>
  <c r="O402" i="14" s="1"/>
  <c r="M404" i="14"/>
  <c r="O404" i="14" s="1"/>
  <c r="M406" i="14"/>
  <c r="O406" i="14" s="1"/>
  <c r="M408" i="14"/>
  <c r="O408" i="14" s="1"/>
  <c r="M412" i="14"/>
  <c r="O412" i="14" s="1"/>
  <c r="M414" i="14"/>
  <c r="O414" i="14" s="1"/>
  <c r="M388" i="14"/>
  <c r="O388" i="14" s="1"/>
  <c r="M386" i="14"/>
  <c r="O386" i="14" s="1"/>
  <c r="M384" i="14"/>
  <c r="O384" i="14" s="1"/>
  <c r="N382" i="14"/>
  <c r="M382" i="14"/>
  <c r="O382" i="14" s="1"/>
  <c r="L382" i="14"/>
  <c r="M436" i="14"/>
  <c r="O436" i="14" s="1"/>
  <c r="M439" i="14"/>
  <c r="O439" i="14" s="1"/>
  <c r="M442" i="14"/>
  <c r="O442" i="14" s="1"/>
  <c r="M445" i="14"/>
  <c r="O445" i="14" s="1"/>
  <c r="M448" i="14"/>
  <c r="O448" i="14" s="1"/>
  <c r="M451" i="14"/>
  <c r="O451" i="14" s="1"/>
  <c r="M454" i="14"/>
  <c r="O454" i="14" s="1"/>
  <c r="M457" i="14"/>
  <c r="O457" i="14" s="1"/>
  <c r="M460" i="14"/>
  <c r="O460" i="14" s="1"/>
  <c r="M463" i="14"/>
  <c r="O463" i="14" s="1"/>
  <c r="M466" i="14"/>
  <c r="O466" i="14" s="1"/>
  <c r="M469" i="14"/>
  <c r="O469" i="14" s="1"/>
  <c r="M472" i="14"/>
  <c r="O472" i="14" s="1"/>
  <c r="M475" i="14"/>
  <c r="O475" i="14" s="1"/>
  <c r="M478" i="14"/>
  <c r="O478" i="14" s="1"/>
  <c r="M481" i="14"/>
  <c r="O481" i="14" s="1"/>
  <c r="M484" i="14"/>
  <c r="O484" i="14" s="1"/>
  <c r="M487" i="14"/>
  <c r="O487" i="14" s="1"/>
  <c r="M490" i="14"/>
  <c r="O490" i="14" s="1"/>
  <c r="M493" i="14"/>
  <c r="O493" i="14" s="1"/>
  <c r="M496" i="14"/>
  <c r="O496" i="14" s="1"/>
  <c r="M499" i="14"/>
  <c r="O499" i="14" s="1"/>
  <c r="M502" i="14"/>
  <c r="O502" i="14" s="1"/>
  <c r="M505" i="14"/>
  <c r="O505" i="14" s="1"/>
  <c r="M508" i="14"/>
  <c r="O508" i="14" s="1"/>
  <c r="M511" i="14"/>
  <c r="O511" i="14" s="1"/>
  <c r="M514" i="14"/>
  <c r="O514" i="14" s="1"/>
  <c r="M517" i="14"/>
  <c r="O517" i="14" s="1"/>
  <c r="M520" i="14"/>
  <c r="O520" i="14" s="1"/>
  <c r="M523" i="14"/>
  <c r="O523" i="14" s="1"/>
  <c r="M526" i="14"/>
  <c r="O526" i="14" s="1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431" i="14"/>
  <c r="N432" i="14"/>
  <c r="N433" i="14"/>
  <c r="N434" i="14"/>
  <c r="N435" i="14"/>
  <c r="N436" i="14"/>
  <c r="M433" i="14"/>
  <c r="O433" i="14" s="1"/>
  <c r="N430" i="14"/>
  <c r="M430" i="14"/>
  <c r="O430" i="14" s="1"/>
  <c r="L430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531" i="14"/>
  <c r="M534" i="14"/>
  <c r="O534" i="14" s="1"/>
  <c r="M537" i="14"/>
  <c r="O537" i="14" s="1"/>
  <c r="M540" i="14"/>
  <c r="O540" i="14" s="1"/>
  <c r="M543" i="14"/>
  <c r="O543" i="14" s="1"/>
  <c r="M546" i="14"/>
  <c r="O546" i="14" s="1"/>
  <c r="M549" i="14"/>
  <c r="O549" i="14" s="1"/>
  <c r="M552" i="14"/>
  <c r="O552" i="14" s="1"/>
  <c r="M555" i="14"/>
  <c r="O555" i="14" s="1"/>
  <c r="M558" i="14"/>
  <c r="O558" i="14" s="1"/>
  <c r="M561" i="14"/>
  <c r="O561" i="14" s="1"/>
  <c r="M564" i="14"/>
  <c r="O564" i="14" s="1"/>
  <c r="M567" i="14"/>
  <c r="O567" i="14" s="1"/>
  <c r="M570" i="14"/>
  <c r="O570" i="14" s="1"/>
  <c r="M573" i="14"/>
  <c r="O573" i="14" s="1"/>
  <c r="M576" i="14"/>
  <c r="O576" i="14" s="1"/>
  <c r="M579" i="14"/>
  <c r="O579" i="14" s="1"/>
  <c r="M582" i="14"/>
  <c r="O582" i="14" s="1"/>
  <c r="M585" i="14"/>
  <c r="O585" i="14" s="1"/>
  <c r="M588" i="14"/>
  <c r="O588" i="14" s="1"/>
  <c r="M591" i="14"/>
  <c r="O591" i="14" s="1"/>
  <c r="M594" i="14"/>
  <c r="O594" i="14" s="1"/>
  <c r="M597" i="14"/>
  <c r="O597" i="14" s="1"/>
  <c r="M531" i="14"/>
  <c r="O531" i="14" s="1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02" i="14"/>
  <c r="M604" i="14"/>
  <c r="O604" i="14" s="1"/>
  <c r="M606" i="14"/>
  <c r="O606" i="14" s="1"/>
  <c r="M608" i="14"/>
  <c r="O608" i="14" s="1"/>
  <c r="M610" i="14"/>
  <c r="O610" i="14" s="1"/>
  <c r="M612" i="14"/>
  <c r="O612" i="14" s="1"/>
  <c r="M614" i="14"/>
  <c r="O614" i="14" s="1"/>
  <c r="M616" i="14"/>
  <c r="O616" i="14" s="1"/>
  <c r="M618" i="14"/>
  <c r="O618" i="14" s="1"/>
  <c r="M620" i="14"/>
  <c r="O620" i="14" s="1"/>
  <c r="M622" i="14"/>
  <c r="O622" i="14" s="1"/>
  <c r="M624" i="14"/>
  <c r="O624" i="14" s="1"/>
  <c r="M626" i="14"/>
  <c r="O626" i="14" s="1"/>
  <c r="M628" i="14"/>
  <c r="O628" i="14" s="1"/>
  <c r="M630" i="14"/>
  <c r="O630" i="14" s="1"/>
  <c r="M632" i="14"/>
  <c r="O632" i="14" s="1"/>
  <c r="M634" i="14"/>
  <c r="O634" i="14" s="1"/>
  <c r="M636" i="14"/>
  <c r="O636" i="14" s="1"/>
  <c r="M602" i="14"/>
  <c r="O602" i="14" s="1"/>
  <c r="M642" i="14"/>
  <c r="O642" i="14" s="1"/>
  <c r="M644" i="14"/>
  <c r="O644" i="14" s="1"/>
  <c r="M646" i="14"/>
  <c r="O646" i="14" s="1"/>
  <c r="M648" i="14"/>
  <c r="O648" i="14" s="1"/>
  <c r="M650" i="14"/>
  <c r="O650" i="14" s="1"/>
  <c r="M652" i="14"/>
  <c r="O652" i="14" s="1"/>
  <c r="M654" i="14"/>
  <c r="O654" i="14" s="1"/>
  <c r="M656" i="14"/>
  <c r="O656" i="14" s="1"/>
  <c r="M658" i="14"/>
  <c r="O658" i="14" s="1"/>
  <c r="M660" i="14"/>
  <c r="O660" i="14" s="1"/>
  <c r="M662" i="14"/>
  <c r="O662" i="14" s="1"/>
  <c r="L642" i="14"/>
  <c r="N642" i="14" s="1"/>
  <c r="N643" i="14"/>
  <c r="L644" i="14"/>
  <c r="N645" i="14"/>
  <c r="L646" i="14"/>
  <c r="N646" i="14" s="1"/>
  <c r="N647" i="14"/>
  <c r="L648" i="14"/>
  <c r="N648" i="14" s="1"/>
  <c r="N649" i="14"/>
  <c r="L650" i="14"/>
  <c r="N650" i="14" s="1"/>
  <c r="N651" i="14"/>
  <c r="L652" i="14"/>
  <c r="N652" i="14" s="1"/>
  <c r="N653" i="14"/>
  <c r="L654" i="14"/>
  <c r="N654" i="14" s="1"/>
  <c r="N655" i="14"/>
  <c r="L656" i="14"/>
  <c r="N657" i="14"/>
  <c r="N641" i="14"/>
  <c r="N640" i="14"/>
  <c r="M640" i="14"/>
  <c r="O640" i="14" s="1"/>
  <c r="L640" i="14"/>
  <c r="K117" i="3"/>
  <c r="L117" i="3" s="1"/>
  <c r="N117" i="3" s="1"/>
  <c r="J29" i="15"/>
  <c r="J15" i="15"/>
  <c r="J14" i="15"/>
  <c r="N644" i="14" l="1"/>
  <c r="N656" i="14"/>
  <c r="G211" i="10"/>
  <c r="K89" i="16"/>
  <c r="L89" i="16" s="1"/>
  <c r="N89" i="16" s="1"/>
  <c r="K72" i="6"/>
  <c r="L72" i="6" s="1"/>
  <c r="N72" i="6" s="1"/>
  <c r="K137" i="5"/>
  <c r="L137" i="5" s="1"/>
  <c r="N137" i="5" s="1"/>
  <c r="K143" i="4"/>
  <c r="L143" i="4" s="1"/>
  <c r="N143" i="4" s="1"/>
  <c r="K104" i="3"/>
  <c r="L104" i="3" s="1"/>
  <c r="N104" i="3" s="1"/>
  <c r="L658" i="14" l="1"/>
  <c r="L660" i="14"/>
  <c r="L662" i="14"/>
  <c r="L604" i="14"/>
  <c r="L606" i="14"/>
  <c r="L608" i="14"/>
  <c r="L610" i="14"/>
  <c r="L612" i="14"/>
  <c r="L614" i="14"/>
  <c r="L616" i="14"/>
  <c r="L618" i="14"/>
  <c r="L620" i="14"/>
  <c r="L622" i="14"/>
  <c r="L624" i="14"/>
  <c r="L579" i="14"/>
  <c r="L576" i="14"/>
  <c r="L534" i="14"/>
  <c r="L537" i="14"/>
  <c r="L540" i="14"/>
  <c r="L543" i="14"/>
  <c r="L546" i="14"/>
  <c r="L549" i="14"/>
  <c r="L552" i="14"/>
  <c r="L555" i="14"/>
  <c r="L558" i="14"/>
  <c r="L561" i="14"/>
  <c r="L564" i="14"/>
  <c r="L567" i="14"/>
  <c r="L531" i="14"/>
  <c r="L526" i="14"/>
  <c r="L433" i="14"/>
  <c r="L436" i="14"/>
  <c r="L439" i="14"/>
  <c r="L442" i="14"/>
  <c r="L445" i="14"/>
  <c r="L448" i="14"/>
  <c r="L451" i="14"/>
  <c r="L454" i="14"/>
  <c r="L457" i="14"/>
  <c r="L460" i="14"/>
  <c r="L463" i="14"/>
  <c r="L466" i="14"/>
  <c r="L469" i="14"/>
  <c r="L472" i="14"/>
  <c r="L475" i="14"/>
  <c r="L478" i="14"/>
  <c r="L481" i="14"/>
  <c r="L484" i="14"/>
  <c r="L487" i="14"/>
  <c r="L490" i="14"/>
  <c r="L493" i="14"/>
  <c r="L496" i="14"/>
  <c r="L499" i="14"/>
  <c r="L502" i="14"/>
  <c r="L505" i="14"/>
  <c r="L508" i="14"/>
  <c r="L511" i="14"/>
  <c r="L514" i="14"/>
  <c r="L517" i="14"/>
  <c r="L426" i="14"/>
  <c r="L384" i="14"/>
  <c r="L386" i="14"/>
  <c r="L388" i="14"/>
  <c r="L390" i="14"/>
  <c r="L392" i="14"/>
  <c r="L394" i="14"/>
  <c r="L396" i="14"/>
  <c r="L398" i="14"/>
  <c r="L400" i="14"/>
  <c r="L402" i="14"/>
  <c r="L404" i="14"/>
  <c r="L406" i="14"/>
  <c r="L408" i="14"/>
  <c r="L410" i="14"/>
  <c r="L412" i="14"/>
  <c r="L414" i="14"/>
  <c r="L416" i="14"/>
  <c r="L418" i="14"/>
  <c r="L420" i="14"/>
  <c r="L422" i="14"/>
  <c r="L424" i="14"/>
  <c r="L350" i="14"/>
  <c r="L352" i="14"/>
  <c r="L354" i="14"/>
  <c r="L356" i="14"/>
  <c r="L358" i="14"/>
  <c r="L360" i="14"/>
  <c r="L362" i="14"/>
  <c r="L364" i="14"/>
  <c r="L366" i="14"/>
  <c r="L368" i="14"/>
  <c r="L370" i="14"/>
  <c r="L372" i="14"/>
  <c r="L374" i="14"/>
  <c r="L376" i="14"/>
  <c r="L378" i="14"/>
  <c r="K98" i="16" l="1"/>
  <c r="K99" i="16"/>
  <c r="K100" i="16"/>
  <c r="K101" i="16"/>
  <c r="K102" i="16"/>
  <c r="K103" i="16"/>
  <c r="K104" i="16"/>
  <c r="K105" i="16"/>
  <c r="K106" i="16"/>
  <c r="K107" i="16"/>
  <c r="K108" i="16"/>
  <c r="K109" i="16"/>
  <c r="K110" i="16"/>
  <c r="K111" i="16"/>
  <c r="K112" i="16"/>
  <c r="K113" i="16"/>
  <c r="K83" i="16"/>
  <c r="K84" i="16"/>
  <c r="K85" i="16"/>
  <c r="K86" i="16"/>
  <c r="K87" i="16"/>
  <c r="L602" i="14"/>
  <c r="K96" i="6"/>
  <c r="K97" i="6"/>
  <c r="K98" i="6"/>
  <c r="K99" i="6"/>
  <c r="K100" i="6"/>
  <c r="K170" i="5"/>
  <c r="K169" i="5"/>
  <c r="K168" i="4" l="1"/>
  <c r="K169" i="4"/>
  <c r="P94" i="3"/>
  <c r="K92" i="3" l="1"/>
  <c r="K91" i="3"/>
  <c r="K11" i="3"/>
  <c r="K10" i="3"/>
  <c r="K93" i="3"/>
  <c r="K94" i="3"/>
  <c r="M94" i="3" s="1"/>
  <c r="L91" i="3" l="1"/>
  <c r="M91" i="3"/>
  <c r="N91" i="3" s="1"/>
  <c r="M93" i="3"/>
  <c r="L93" i="3"/>
  <c r="M92" i="3"/>
  <c r="N92" i="3" s="1"/>
  <c r="M10" i="3"/>
  <c r="N10" i="3" s="1"/>
  <c r="L10" i="3"/>
  <c r="M11" i="3"/>
  <c r="N11" i="3" s="1"/>
  <c r="K97" i="3"/>
  <c r="L97" i="3" s="1"/>
  <c r="K98" i="3"/>
  <c r="L98" i="3" s="1"/>
  <c r="N98" i="3" s="1"/>
  <c r="K99" i="3"/>
  <c r="L99" i="3" s="1"/>
  <c r="N99" i="3" s="1"/>
  <c r="K100" i="3"/>
  <c r="L100" i="3" s="1"/>
  <c r="N100" i="3" s="1"/>
  <c r="K101" i="3"/>
  <c r="L101" i="3" s="1"/>
  <c r="N101" i="3" s="1"/>
  <c r="K102" i="3"/>
  <c r="L102" i="3" s="1"/>
  <c r="N102" i="3" s="1"/>
  <c r="K103" i="3"/>
  <c r="L103" i="3" s="1"/>
  <c r="N103" i="3" s="1"/>
  <c r="K105" i="3"/>
  <c r="L105" i="3" s="1"/>
  <c r="N105" i="3" s="1"/>
  <c r="K106" i="3"/>
  <c r="L106" i="3" s="1"/>
  <c r="N106" i="3" s="1"/>
  <c r="K107" i="3"/>
  <c r="L107" i="3" s="1"/>
  <c r="N107" i="3" s="1"/>
  <c r="K108" i="3"/>
  <c r="L108" i="3" s="1"/>
  <c r="N108" i="3" s="1"/>
  <c r="K109" i="3"/>
  <c r="L109" i="3" s="1"/>
  <c r="N109" i="3" s="1"/>
  <c r="K110" i="3"/>
  <c r="L110" i="3" s="1"/>
  <c r="N110" i="3" s="1"/>
  <c r="K111" i="3"/>
  <c r="L111" i="3" s="1"/>
  <c r="N111" i="3" s="1"/>
  <c r="K112" i="3"/>
  <c r="L112" i="3" s="1"/>
  <c r="N112" i="3" s="1"/>
  <c r="K113" i="3"/>
  <c r="L113" i="3" s="1"/>
  <c r="N113" i="3" s="1"/>
  <c r="K114" i="3"/>
  <c r="L114" i="3" s="1"/>
  <c r="N114" i="3" s="1"/>
  <c r="K115" i="3"/>
  <c r="L115" i="3" s="1"/>
  <c r="N115" i="3" s="1"/>
  <c r="K116" i="3"/>
  <c r="L116" i="3" s="1"/>
  <c r="N116" i="3" s="1"/>
  <c r="K118" i="3"/>
  <c r="L118" i="3" s="1"/>
  <c r="N118" i="3" s="1"/>
  <c r="K119" i="3"/>
  <c r="L119" i="3" s="1"/>
  <c r="N119" i="3" s="1"/>
  <c r="K120" i="3"/>
  <c r="L120" i="3" s="1"/>
  <c r="N120" i="3" s="1"/>
  <c r="K121" i="3"/>
  <c r="L121" i="3" s="1"/>
  <c r="N121" i="3" s="1"/>
  <c r="K122" i="3"/>
  <c r="L122" i="3" s="1"/>
  <c r="N122" i="3" s="1"/>
  <c r="K123" i="3"/>
  <c r="L123" i="3" s="1"/>
  <c r="N123" i="3" s="1"/>
  <c r="K124" i="3"/>
  <c r="L124" i="3" s="1"/>
  <c r="N124" i="3" s="1"/>
  <c r="K125" i="3"/>
  <c r="L125" i="3" s="1"/>
  <c r="N125" i="3" s="1"/>
  <c r="K126" i="3"/>
  <c r="L126" i="3" s="1"/>
  <c r="N126" i="3" s="1"/>
  <c r="K127" i="3"/>
  <c r="L127" i="3" s="1"/>
  <c r="N127" i="3" s="1"/>
  <c r="L168" i="4"/>
  <c r="N168" i="4" s="1"/>
  <c r="L169" i="4"/>
  <c r="N169" i="4" s="1"/>
  <c r="N94" i="3"/>
  <c r="K16" i="3"/>
  <c r="M16" i="3" s="1"/>
  <c r="K17" i="3"/>
  <c r="K18" i="3"/>
  <c r="M18" i="3" s="1"/>
  <c r="K19" i="3"/>
  <c r="K20" i="3"/>
  <c r="M20" i="3" s="1"/>
  <c r="K21" i="3"/>
  <c r="K22" i="3"/>
  <c r="M22" i="3" s="1"/>
  <c r="K15" i="3"/>
  <c r="M21" i="3" l="1"/>
  <c r="L21" i="3"/>
  <c r="M15" i="3"/>
  <c r="L15" i="3"/>
  <c r="M19" i="3"/>
  <c r="L19" i="3"/>
  <c r="M17" i="3"/>
  <c r="L17" i="3"/>
  <c r="N97" i="3"/>
  <c r="N93" i="3"/>
  <c r="N660" i="14"/>
  <c r="N659" i="14"/>
  <c r="N658" i="14"/>
  <c r="N662" i="14"/>
  <c r="L582" i="14"/>
  <c r="N663" i="14" l="1"/>
  <c r="N661" i="14"/>
  <c r="N191" i="14" l="1"/>
  <c r="N193" i="14"/>
  <c r="M194" i="14"/>
  <c r="O194" i="14" s="1"/>
  <c r="N197" i="14"/>
  <c r="N198" i="14"/>
  <c r="M198" i="14"/>
  <c r="O198" i="14" s="1"/>
  <c r="N200" i="14"/>
  <c r="N204" i="14"/>
  <c r="N206" i="14"/>
  <c r="N208" i="14"/>
  <c r="N211" i="14"/>
  <c r="N212" i="14"/>
  <c r="N215" i="14"/>
  <c r="N216" i="14"/>
  <c r="N219" i="14"/>
  <c r="N189" i="14"/>
  <c r="L634" i="14"/>
  <c r="L636" i="14"/>
  <c r="N218" i="14"/>
  <c r="L218" i="14"/>
  <c r="L216" i="14"/>
  <c r="N214" i="14"/>
  <c r="L214" i="14"/>
  <c r="L212" i="14"/>
  <c r="N210" i="14"/>
  <c r="L210" i="14"/>
  <c r="M210" i="14"/>
  <c r="O210" i="14" s="1"/>
  <c r="L208" i="14"/>
  <c r="L206" i="14"/>
  <c r="L204" i="14"/>
  <c r="N203" i="14"/>
  <c r="N202" i="14"/>
  <c r="L202" i="14"/>
  <c r="L200" i="14"/>
  <c r="N199" i="14"/>
  <c r="L198" i="14"/>
  <c r="N196" i="14"/>
  <c r="L196" i="14"/>
  <c r="N195" i="14"/>
  <c r="N194" i="14"/>
  <c r="L194" i="14"/>
  <c r="L192" i="14"/>
  <c r="N190" i="14"/>
  <c r="L190" i="14"/>
  <c r="N188" i="14"/>
  <c r="L188" i="14"/>
  <c r="M218" i="14" l="1"/>
  <c r="O218" i="14" s="1"/>
  <c r="M214" i="14"/>
  <c r="O214" i="14" s="1"/>
  <c r="M202" i="14"/>
  <c r="O202" i="14" s="1"/>
  <c r="M190" i="14"/>
  <c r="O190" i="14" s="1"/>
  <c r="M188" i="14"/>
  <c r="O188" i="14" s="1"/>
  <c r="N207" i="14"/>
  <c r="M206" i="14"/>
  <c r="O206" i="14" s="1"/>
  <c r="M196" i="14"/>
  <c r="O196" i="14" s="1"/>
  <c r="M192" i="14"/>
  <c r="O192" i="14" s="1"/>
  <c r="N192" i="14"/>
  <c r="M216" i="14"/>
  <c r="O216" i="14" s="1"/>
  <c r="M212" i="14"/>
  <c r="O212" i="14" s="1"/>
  <c r="M208" i="14"/>
  <c r="O208" i="14" s="1"/>
  <c r="M204" i="14"/>
  <c r="O204" i="14" s="1"/>
  <c r="M200" i="14"/>
  <c r="O200" i="14" s="1"/>
  <c r="N201" i="14"/>
  <c r="N205" i="14"/>
  <c r="N209" i="14"/>
  <c r="N213" i="14"/>
  <c r="N217" i="14"/>
  <c r="N59" i="14" l="1"/>
  <c r="K53" i="3"/>
  <c r="M53" i="3" s="1"/>
  <c r="K54" i="3"/>
  <c r="M54" i="3" l="1"/>
  <c r="N54" i="3" s="1"/>
  <c r="L54" i="3"/>
  <c r="N53" i="3"/>
  <c r="K83" i="9" l="1"/>
  <c r="L83" i="9" s="1"/>
  <c r="N83" i="9" s="1"/>
  <c r="K82" i="9"/>
  <c r="L82" i="9" s="1"/>
  <c r="N82" i="9" s="1"/>
  <c r="K81" i="9"/>
  <c r="L81" i="9" s="1"/>
  <c r="N81" i="9" s="1"/>
  <c r="K80" i="9"/>
  <c r="L80" i="9" s="1"/>
  <c r="N80" i="9" s="1"/>
  <c r="K79" i="9"/>
  <c r="L79" i="9" s="1"/>
  <c r="N79" i="9" s="1"/>
  <c r="K78" i="9"/>
  <c r="L78" i="9" s="1"/>
  <c r="N78" i="9" s="1"/>
  <c r="K77" i="9"/>
  <c r="L77" i="9" s="1"/>
  <c r="N77" i="9" s="1"/>
  <c r="K76" i="9"/>
  <c r="L76" i="9" s="1"/>
  <c r="N76" i="9" s="1"/>
  <c r="K75" i="9"/>
  <c r="L75" i="9" s="1"/>
  <c r="N75" i="9" s="1"/>
  <c r="K74" i="9"/>
  <c r="L74" i="9" s="1"/>
  <c r="N74" i="9" s="1"/>
  <c r="K73" i="9"/>
  <c r="L73" i="9" s="1"/>
  <c r="N73" i="9" s="1"/>
  <c r="Q72" i="9"/>
  <c r="K72" i="9"/>
  <c r="L72" i="9" s="1"/>
  <c r="K71" i="9"/>
  <c r="L71" i="9" s="1"/>
  <c r="N71" i="9" s="1"/>
  <c r="K70" i="9"/>
  <c r="L70" i="9" s="1"/>
  <c r="N70" i="9" s="1"/>
  <c r="K69" i="9"/>
  <c r="L69" i="9" s="1"/>
  <c r="N69" i="9" s="1"/>
  <c r="K68" i="9"/>
  <c r="L68" i="9" s="1"/>
  <c r="N68" i="9" s="1"/>
  <c r="K67" i="9"/>
  <c r="L67" i="9" s="1"/>
  <c r="N67" i="9" s="1"/>
  <c r="K66" i="9"/>
  <c r="L66" i="9" s="1"/>
  <c r="N66" i="9" s="1"/>
  <c r="K65" i="9"/>
  <c r="L65" i="9" s="1"/>
  <c r="N65" i="9" s="1"/>
  <c r="K64" i="9"/>
  <c r="L64" i="9" s="1"/>
  <c r="N64" i="9" s="1"/>
  <c r="K63" i="9"/>
  <c r="L63" i="9" s="1"/>
  <c r="N63" i="9" s="1"/>
  <c r="K62" i="9"/>
  <c r="L62" i="9" s="1"/>
  <c r="N62" i="9" s="1"/>
  <c r="K61" i="9"/>
  <c r="L61" i="9" s="1"/>
  <c r="N61" i="9" s="1"/>
  <c r="K60" i="9"/>
  <c r="L60" i="9" s="1"/>
  <c r="N60" i="9" s="1"/>
  <c r="K59" i="9"/>
  <c r="L59" i="9" s="1"/>
  <c r="N59" i="9" s="1"/>
  <c r="K58" i="9"/>
  <c r="L58" i="9" s="1"/>
  <c r="N58" i="9" s="1"/>
  <c r="K57" i="9"/>
  <c r="L57" i="9" s="1"/>
  <c r="N57" i="9" s="1"/>
  <c r="K56" i="9"/>
  <c r="L56" i="9" s="1"/>
  <c r="N56" i="9" s="1"/>
  <c r="K55" i="9"/>
  <c r="L55" i="9" s="1"/>
  <c r="N55" i="9" s="1"/>
  <c r="K54" i="9"/>
  <c r="L54" i="9" s="1"/>
  <c r="N54" i="9" s="1"/>
  <c r="K53" i="9"/>
  <c r="L53" i="9" s="1"/>
  <c r="N53" i="9" s="1"/>
  <c r="K50" i="9"/>
  <c r="L50" i="9" s="1"/>
  <c r="N50" i="9" s="1"/>
  <c r="K49" i="9"/>
  <c r="L49" i="9" s="1"/>
  <c r="N49" i="9" s="1"/>
  <c r="K43" i="9"/>
  <c r="L43" i="9" s="1"/>
  <c r="N43" i="9" s="1"/>
  <c r="K42" i="9"/>
  <c r="L42" i="9" s="1"/>
  <c r="N42" i="9" s="1"/>
  <c r="K30" i="9"/>
  <c r="K27" i="9"/>
  <c r="L27" i="9" s="1"/>
  <c r="N27" i="9" s="1"/>
  <c r="K26" i="9"/>
  <c r="L26" i="9" s="1"/>
  <c r="N26" i="9" s="1"/>
  <c r="K25" i="9"/>
  <c r="L25" i="9" s="1"/>
  <c r="N25" i="9" s="1"/>
  <c r="K22" i="9"/>
  <c r="L22" i="9" s="1"/>
  <c r="N22" i="9" s="1"/>
  <c r="K21" i="9"/>
  <c r="L21" i="9" s="1"/>
  <c r="N21" i="9" s="1"/>
  <c r="K20" i="9"/>
  <c r="L20" i="9" s="1"/>
  <c r="N20" i="9" s="1"/>
  <c r="K19" i="9"/>
  <c r="L19" i="9" s="1"/>
  <c r="N19" i="9" s="1"/>
  <c r="K16" i="9"/>
  <c r="L16" i="9" s="1"/>
  <c r="N16" i="9" s="1"/>
  <c r="K15" i="9"/>
  <c r="L15" i="9" s="1"/>
  <c r="N15" i="9" s="1"/>
  <c r="K14" i="9"/>
  <c r="L14" i="9" s="1"/>
  <c r="N14" i="9" s="1"/>
  <c r="K13" i="9"/>
  <c r="L13" i="9" s="1"/>
  <c r="N13" i="9" s="1"/>
  <c r="D21" i="18"/>
  <c r="N72" i="9" l="1"/>
  <c r="P72" i="9" s="1"/>
  <c r="G9" i="10" l="1"/>
  <c r="G14" i="10"/>
  <c r="G11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298" i="10"/>
  <c r="G294" i="10"/>
  <c r="G295" i="10"/>
  <c r="G296" i="10"/>
  <c r="G293" i="10"/>
  <c r="G287" i="10"/>
  <c r="G288" i="10"/>
  <c r="G289" i="10"/>
  <c r="G290" i="10"/>
  <c r="G291" i="10"/>
  <c r="G286" i="10"/>
  <c r="G278" i="10"/>
  <c r="G279" i="10"/>
  <c r="G280" i="10"/>
  <c r="G281" i="10"/>
  <c r="G282" i="10"/>
  <c r="G283" i="10"/>
  <c r="G284" i="10"/>
  <c r="G277" i="10"/>
  <c r="G268" i="10"/>
  <c r="G269" i="10"/>
  <c r="G270" i="10"/>
  <c r="G271" i="10"/>
  <c r="G272" i="10"/>
  <c r="G273" i="10"/>
  <c r="G274" i="10"/>
  <c r="G275" i="10"/>
  <c r="G267" i="10"/>
  <c r="G212" i="10"/>
  <c r="G213" i="10"/>
  <c r="G214" i="10"/>
  <c r="G215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29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10" i="10"/>
  <c r="G200" i="10"/>
  <c r="G201" i="10"/>
  <c r="G202" i="10"/>
  <c r="G203" i="10"/>
  <c r="G204" i="10"/>
  <c r="G205" i="10"/>
  <c r="G206" i="10"/>
  <c r="G199" i="10"/>
  <c r="G192" i="10"/>
  <c r="G193" i="10"/>
  <c r="G194" i="10"/>
  <c r="G195" i="10"/>
  <c r="G196" i="10"/>
  <c r="G191" i="10"/>
  <c r="G186" i="10"/>
  <c r="G187" i="10"/>
  <c r="G188" i="10"/>
  <c r="G185" i="10"/>
  <c r="G177" i="10"/>
  <c r="G178" i="10"/>
  <c r="G179" i="10"/>
  <c r="G180" i="10"/>
  <c r="G181" i="10"/>
  <c r="G182" i="10"/>
  <c r="G176" i="10"/>
  <c r="G173" i="10"/>
  <c r="G166" i="10"/>
  <c r="G167" i="10"/>
  <c r="G168" i="10"/>
  <c r="G169" i="10"/>
  <c r="G170" i="10"/>
  <c r="G171" i="10"/>
  <c r="G165" i="10"/>
  <c r="G150" i="10"/>
  <c r="G151" i="10"/>
  <c r="G152" i="10"/>
  <c r="G153" i="10"/>
  <c r="G154" i="10"/>
  <c r="G155" i="10"/>
  <c r="G156" i="10"/>
  <c r="G157" i="10"/>
  <c r="G158" i="10"/>
  <c r="G159" i="10"/>
  <c r="G160" i="10"/>
  <c r="G161" i="10"/>
  <c r="G162" i="10"/>
  <c r="G149" i="10"/>
  <c r="G144" i="10"/>
  <c r="G145" i="10"/>
  <c r="G146" i="10"/>
  <c r="G143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27" i="10"/>
  <c r="G120" i="10"/>
  <c r="G121" i="10"/>
  <c r="G122" i="10"/>
  <c r="G123" i="10"/>
  <c r="G124" i="10"/>
  <c r="G119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03" i="10"/>
  <c r="G88" i="10"/>
  <c r="G89" i="10"/>
  <c r="G90" i="10"/>
  <c r="G91" i="10"/>
  <c r="G92" i="10"/>
  <c r="G93" i="10"/>
  <c r="G94" i="10"/>
  <c r="G95" i="10"/>
  <c r="G96" i="10"/>
  <c r="G97" i="10"/>
  <c r="G98" i="10"/>
  <c r="G99" i="10"/>
  <c r="G100" i="10"/>
  <c r="G87" i="10"/>
  <c r="G76" i="10"/>
  <c r="G77" i="10"/>
  <c r="G78" i="10"/>
  <c r="G79" i="10"/>
  <c r="G80" i="10"/>
  <c r="G81" i="10"/>
  <c r="G82" i="10"/>
  <c r="G83" i="10"/>
  <c r="G84" i="10"/>
  <c r="G75" i="10"/>
  <c r="G69" i="10"/>
  <c r="G70" i="10"/>
  <c r="G71" i="10"/>
  <c r="G72" i="10"/>
  <c r="G68" i="10"/>
  <c r="G57" i="10"/>
  <c r="G58" i="10"/>
  <c r="G59" i="10"/>
  <c r="G60" i="10"/>
  <c r="G61" i="10"/>
  <c r="G62" i="10"/>
  <c r="G63" i="10"/>
  <c r="G64" i="10"/>
  <c r="G65" i="10"/>
  <c r="G56" i="10"/>
  <c r="G46" i="10"/>
  <c r="G47" i="10"/>
  <c r="G48" i="10"/>
  <c r="G49" i="10"/>
  <c r="G50" i="10"/>
  <c r="G51" i="10"/>
  <c r="G52" i="10"/>
  <c r="G53" i="10"/>
  <c r="G45" i="10"/>
  <c r="G38" i="10"/>
  <c r="G39" i="10"/>
  <c r="G40" i="10"/>
  <c r="G41" i="10"/>
  <c r="G42" i="10"/>
  <c r="G37" i="10"/>
  <c r="G31" i="10"/>
  <c r="G32" i="10"/>
  <c r="G33" i="10"/>
  <c r="G34" i="10"/>
  <c r="G30" i="10"/>
  <c r="G23" i="10"/>
  <c r="G24" i="10"/>
  <c r="G25" i="10"/>
  <c r="G26" i="10"/>
  <c r="G27" i="10"/>
  <c r="G22" i="10"/>
  <c r="G15" i="10"/>
  <c r="G16" i="10"/>
  <c r="G17" i="10"/>
  <c r="G18" i="10"/>
  <c r="G19" i="10"/>
  <c r="G10" i="10"/>
  <c r="C21" i="18" l="1"/>
  <c r="L573" i="14" l="1"/>
  <c r="L585" i="14"/>
  <c r="L588" i="14"/>
  <c r="L591" i="14"/>
  <c r="L520" i="14"/>
  <c r="L523" i="14"/>
  <c r="L594" i="14"/>
  <c r="L597" i="14"/>
  <c r="L570" i="14"/>
  <c r="L628" i="14"/>
  <c r="L630" i="14"/>
  <c r="L632" i="14"/>
  <c r="L626" i="14"/>
  <c r="L324" i="14"/>
  <c r="L326" i="14"/>
  <c r="L328" i="14"/>
  <c r="L330" i="14"/>
  <c r="L332" i="14"/>
  <c r="L334" i="14"/>
  <c r="L336" i="14"/>
  <c r="L338" i="14"/>
  <c r="L340" i="14"/>
  <c r="L342" i="14"/>
  <c r="L344" i="14"/>
  <c r="L322" i="14"/>
  <c r="L251" i="14"/>
  <c r="L254" i="14"/>
  <c r="L257" i="14"/>
  <c r="L260" i="14"/>
  <c r="L263" i="14"/>
  <c r="L266" i="14"/>
  <c r="L269" i="14"/>
  <c r="L272" i="14"/>
  <c r="L275" i="14"/>
  <c r="L278" i="14"/>
  <c r="L281" i="14"/>
  <c r="L284" i="14"/>
  <c r="L287" i="14"/>
  <c r="L290" i="14"/>
  <c r="L293" i="14"/>
  <c r="L296" i="14"/>
  <c r="L299" i="14"/>
  <c r="L302" i="14"/>
  <c r="L305" i="14"/>
  <c r="L308" i="14"/>
  <c r="L311" i="14"/>
  <c r="L314" i="14"/>
  <c r="L317" i="14"/>
  <c r="L248" i="14"/>
  <c r="L224" i="14"/>
  <c r="L226" i="14"/>
  <c r="L228" i="14"/>
  <c r="L230" i="14"/>
  <c r="L232" i="14"/>
  <c r="L234" i="14"/>
  <c r="L236" i="14"/>
  <c r="L238" i="14"/>
  <c r="L240" i="14"/>
  <c r="L242" i="14"/>
  <c r="L244" i="14"/>
  <c r="L222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53" i="14"/>
  <c r="M155" i="14"/>
  <c r="O155" i="14" s="1"/>
  <c r="M157" i="14"/>
  <c r="O157" i="14" s="1"/>
  <c r="M159" i="14"/>
  <c r="O159" i="14" s="1"/>
  <c r="M161" i="14"/>
  <c r="O161" i="14" s="1"/>
  <c r="M163" i="14"/>
  <c r="O163" i="14" s="1"/>
  <c r="M165" i="14"/>
  <c r="O165" i="14" s="1"/>
  <c r="M167" i="14"/>
  <c r="O167" i="14" s="1"/>
  <c r="M169" i="14"/>
  <c r="O169" i="14" s="1"/>
  <c r="M171" i="14"/>
  <c r="O171" i="14" s="1"/>
  <c r="M173" i="14"/>
  <c r="O173" i="14" s="1"/>
  <c r="M175" i="14"/>
  <c r="O175" i="14" s="1"/>
  <c r="M177" i="14"/>
  <c r="O177" i="14" s="1"/>
  <c r="M179" i="14"/>
  <c r="O179" i="14" s="1"/>
  <c r="M181" i="14"/>
  <c r="O181" i="14" s="1"/>
  <c r="M183" i="14"/>
  <c r="O183" i="14" s="1"/>
  <c r="M153" i="14"/>
  <c r="O153" i="14" s="1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18" i="14"/>
  <c r="L120" i="14"/>
  <c r="L122" i="14"/>
  <c r="L124" i="14"/>
  <c r="L126" i="14"/>
  <c r="L128" i="14"/>
  <c r="L130" i="14"/>
  <c r="L132" i="14"/>
  <c r="L134" i="14"/>
  <c r="L136" i="14"/>
  <c r="L138" i="14"/>
  <c r="L140" i="14"/>
  <c r="L142" i="14"/>
  <c r="L144" i="14"/>
  <c r="L146" i="14"/>
  <c r="L148" i="14"/>
  <c r="L118" i="14"/>
  <c r="M120" i="14"/>
  <c r="O120" i="14" s="1"/>
  <c r="M122" i="14"/>
  <c r="O122" i="14" s="1"/>
  <c r="M124" i="14"/>
  <c r="O124" i="14" s="1"/>
  <c r="M126" i="14"/>
  <c r="O126" i="14" s="1"/>
  <c r="M128" i="14"/>
  <c r="O128" i="14" s="1"/>
  <c r="M130" i="14"/>
  <c r="O130" i="14" s="1"/>
  <c r="M132" i="14"/>
  <c r="O132" i="14" s="1"/>
  <c r="M134" i="14"/>
  <c r="O134" i="14" s="1"/>
  <c r="M136" i="14"/>
  <c r="O136" i="14" s="1"/>
  <c r="M138" i="14"/>
  <c r="O138" i="14" s="1"/>
  <c r="M140" i="14"/>
  <c r="O140" i="14" s="1"/>
  <c r="M142" i="14"/>
  <c r="O142" i="14" s="1"/>
  <c r="M144" i="14"/>
  <c r="O144" i="14" s="1"/>
  <c r="M146" i="14"/>
  <c r="O146" i="14" s="1"/>
  <c r="M148" i="14"/>
  <c r="O148" i="14" s="1"/>
  <c r="M118" i="14"/>
  <c r="O118" i="14" s="1"/>
  <c r="N60" i="14"/>
  <c r="N61" i="14"/>
  <c r="N62" i="14"/>
  <c r="N63" i="14"/>
  <c r="N64" i="14"/>
  <c r="N65" i="14"/>
  <c r="N66" i="14"/>
  <c r="N67" i="14"/>
  <c r="N68" i="14"/>
  <c r="N69" i="14"/>
  <c r="N70" i="14"/>
  <c r="N71" i="14"/>
  <c r="N72" i="14"/>
  <c r="N73" i="14"/>
  <c r="N74" i="14"/>
  <c r="N75" i="14"/>
  <c r="N76" i="14"/>
  <c r="N77" i="14"/>
  <c r="N7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M61" i="14"/>
  <c r="O61" i="14" s="1"/>
  <c r="M63" i="14"/>
  <c r="O63" i="14" s="1"/>
  <c r="M65" i="14"/>
  <c r="O65" i="14" s="1"/>
  <c r="M67" i="14"/>
  <c r="O67" i="14" s="1"/>
  <c r="M69" i="14"/>
  <c r="O69" i="14" s="1"/>
  <c r="M71" i="14"/>
  <c r="O71" i="14" s="1"/>
  <c r="M73" i="14"/>
  <c r="O73" i="14" s="1"/>
  <c r="M75" i="14"/>
  <c r="O75" i="14" s="1"/>
  <c r="M77" i="14"/>
  <c r="O77" i="14" s="1"/>
  <c r="M79" i="14"/>
  <c r="O79" i="14" s="1"/>
  <c r="M81" i="14"/>
  <c r="O81" i="14" s="1"/>
  <c r="M83" i="14"/>
  <c r="O83" i="14" s="1"/>
  <c r="M85" i="14"/>
  <c r="O85" i="14" s="1"/>
  <c r="M87" i="14"/>
  <c r="O87" i="14" s="1"/>
  <c r="M89" i="14"/>
  <c r="O89" i="14" s="1"/>
  <c r="M91" i="14"/>
  <c r="O91" i="14" s="1"/>
  <c r="M93" i="14"/>
  <c r="O93" i="14" s="1"/>
  <c r="M95" i="14"/>
  <c r="O95" i="14" s="1"/>
  <c r="M97" i="14"/>
  <c r="O97" i="14" s="1"/>
  <c r="M99" i="14"/>
  <c r="O99" i="14" s="1"/>
  <c r="M101" i="14"/>
  <c r="O101" i="14" s="1"/>
  <c r="M103" i="14"/>
  <c r="O103" i="14" s="1"/>
  <c r="M105" i="14"/>
  <c r="O105" i="14" s="1"/>
  <c r="M107" i="14"/>
  <c r="O107" i="14" s="1"/>
  <c r="M109" i="14"/>
  <c r="O109" i="14" s="1"/>
  <c r="M111" i="14"/>
  <c r="O111" i="14" s="1"/>
  <c r="M113" i="14"/>
  <c r="O113" i="14" s="1"/>
  <c r="N11" i="14"/>
  <c r="N12" i="14"/>
  <c r="N13" i="14"/>
  <c r="N14" i="14"/>
  <c r="N15" i="14"/>
  <c r="N16" i="14"/>
  <c r="N17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0" i="14"/>
  <c r="N31" i="14"/>
  <c r="N32" i="14"/>
  <c r="N33" i="14"/>
  <c r="N34" i="14"/>
  <c r="N35" i="14"/>
  <c r="N36" i="14"/>
  <c r="N37" i="14"/>
  <c r="N38" i="14"/>
  <c r="N39" i="14"/>
  <c r="M22" i="14"/>
  <c r="O22" i="14" s="1"/>
  <c r="M24" i="14"/>
  <c r="O24" i="14" s="1"/>
  <c r="M26" i="14"/>
  <c r="O26" i="14" s="1"/>
  <c r="M28" i="14"/>
  <c r="O28" i="14" s="1"/>
  <c r="M30" i="14"/>
  <c r="O30" i="14" s="1"/>
  <c r="M32" i="14"/>
  <c r="O32" i="14" s="1"/>
  <c r="M34" i="14"/>
  <c r="O34" i="14" s="1"/>
  <c r="M36" i="14"/>
  <c r="O36" i="14" s="1"/>
  <c r="M38" i="14"/>
  <c r="O38" i="14" s="1"/>
  <c r="L155" i="14" l="1"/>
  <c r="L157" i="14"/>
  <c r="L159" i="14"/>
  <c r="L161" i="14"/>
  <c r="L163" i="14"/>
  <c r="L165" i="14"/>
  <c r="L167" i="14"/>
  <c r="L169" i="14"/>
  <c r="L171" i="14"/>
  <c r="L173" i="14"/>
  <c r="L175" i="14"/>
  <c r="L177" i="14"/>
  <c r="L179" i="14"/>
  <c r="L181" i="14"/>
  <c r="L183" i="14"/>
  <c r="L153" i="14"/>
  <c r="L61" i="14"/>
  <c r="L63" i="14"/>
  <c r="L65" i="14"/>
  <c r="L67" i="14"/>
  <c r="L69" i="14"/>
  <c r="L71" i="14"/>
  <c r="L73" i="14"/>
  <c r="L75" i="14"/>
  <c r="L77" i="14"/>
  <c r="L79" i="14"/>
  <c r="L81" i="14"/>
  <c r="L83" i="14"/>
  <c r="L85" i="14"/>
  <c r="L87" i="14"/>
  <c r="L89" i="14"/>
  <c r="L91" i="14"/>
  <c r="L93" i="14"/>
  <c r="L95" i="14"/>
  <c r="L97" i="14"/>
  <c r="L99" i="14"/>
  <c r="L101" i="14"/>
  <c r="L103" i="14"/>
  <c r="L105" i="14"/>
  <c r="L107" i="14"/>
  <c r="L109" i="14"/>
  <c r="L111" i="14"/>
  <c r="L113" i="14"/>
  <c r="L59" i="14"/>
  <c r="L30" i="14"/>
  <c r="L32" i="14"/>
  <c r="L34" i="14"/>
  <c r="L36" i="14"/>
  <c r="L38" i="14"/>
  <c r="M59" i="14" l="1"/>
  <c r="O59" i="14" s="1"/>
  <c r="L26" i="14"/>
  <c r="L28" i="14"/>
  <c r="L24" i="14"/>
  <c r="L22" i="14" l="1"/>
  <c r="L20" i="14" l="1"/>
  <c r="M20" i="14"/>
  <c r="O20" i="14" s="1"/>
  <c r="L18" i="14"/>
  <c r="M18" i="14"/>
  <c r="O18" i="14" s="1"/>
  <c r="L16" i="14"/>
  <c r="M16" i="14"/>
  <c r="O16" i="14" s="1"/>
  <c r="M14" i="14"/>
  <c r="O14" i="14" s="1"/>
  <c r="L12" i="14"/>
  <c r="M12" i="14"/>
  <c r="O12" i="14" s="1"/>
  <c r="N10" i="14"/>
  <c r="M10" i="14"/>
  <c r="O10" i="14" s="1"/>
  <c r="L3" i="14" s="1"/>
  <c r="L10" i="14"/>
  <c r="J10" i="15" l="1"/>
  <c r="J35" i="15" l="1"/>
  <c r="J34" i="15"/>
  <c r="J30" i="15"/>
  <c r="J32" i="15"/>
  <c r="J8" i="15" l="1"/>
  <c r="K165" i="4" l="1"/>
  <c r="L165" i="4" l="1"/>
  <c r="N165" i="4" s="1"/>
  <c r="K69" i="16"/>
  <c r="K68" i="16"/>
  <c r="K67" i="16"/>
  <c r="K66" i="16"/>
  <c r="K65" i="16"/>
  <c r="M67" i="16" l="1"/>
  <c r="L67" i="16"/>
  <c r="N67" i="16" s="1"/>
  <c r="M66" i="16"/>
  <c r="L66" i="16"/>
  <c r="N66" i="16" s="1"/>
  <c r="M68" i="16"/>
  <c r="L68" i="16"/>
  <c r="N68" i="16" s="1"/>
  <c r="M65" i="16"/>
  <c r="L65" i="16"/>
  <c r="N65" i="16" s="1"/>
  <c r="L69" i="16"/>
  <c r="N69" i="16" s="1"/>
  <c r="M69" i="16"/>
  <c r="L112" i="16"/>
  <c r="N112" i="16" s="1"/>
  <c r="L111" i="16"/>
  <c r="N111" i="16" s="1"/>
  <c r="L110" i="16"/>
  <c r="N110" i="16" s="1"/>
  <c r="L109" i="16"/>
  <c r="N109" i="16" s="1"/>
  <c r="L108" i="16"/>
  <c r="N108" i="16" s="1"/>
  <c r="L107" i="16"/>
  <c r="N107" i="16" s="1"/>
  <c r="L106" i="16"/>
  <c r="N106" i="16" s="1"/>
  <c r="L105" i="16"/>
  <c r="N105" i="16" s="1"/>
  <c r="L104" i="16"/>
  <c r="N104" i="16" s="1"/>
  <c r="L103" i="16"/>
  <c r="N103" i="16" s="1"/>
  <c r="L102" i="16"/>
  <c r="N102" i="16" s="1"/>
  <c r="L101" i="16"/>
  <c r="N101" i="16" s="1"/>
  <c r="L100" i="16"/>
  <c r="N100" i="16" s="1"/>
  <c r="L99" i="16"/>
  <c r="N99" i="16" s="1"/>
  <c r="L98" i="16"/>
  <c r="N98" i="16" s="1"/>
  <c r="K97" i="16"/>
  <c r="L97" i="16" s="1"/>
  <c r="N97" i="16" s="1"/>
  <c r="K96" i="16"/>
  <c r="L96" i="16" s="1"/>
  <c r="N96" i="16" s="1"/>
  <c r="K95" i="16"/>
  <c r="L95" i="16" s="1"/>
  <c r="N95" i="16" s="1"/>
  <c r="K94" i="16"/>
  <c r="L94" i="16" s="1"/>
  <c r="N94" i="16" s="1"/>
  <c r="K91" i="16"/>
  <c r="L91" i="16" s="1"/>
  <c r="N91" i="16" s="1"/>
  <c r="L87" i="16"/>
  <c r="N87" i="16" s="1"/>
  <c r="L86" i="16"/>
  <c r="N86" i="16" s="1"/>
  <c r="L85" i="16"/>
  <c r="N85" i="16" s="1"/>
  <c r="L84" i="16"/>
  <c r="N84" i="16" s="1"/>
  <c r="K90" i="16"/>
  <c r="L90" i="16" s="1"/>
  <c r="N90" i="16" s="1"/>
  <c r="K93" i="16"/>
  <c r="L93" i="16" s="1"/>
  <c r="N93" i="16" s="1"/>
  <c r="K88" i="16"/>
  <c r="L88" i="16" s="1"/>
  <c r="N88" i="16" s="1"/>
  <c r="K92" i="16"/>
  <c r="L92" i="16" s="1"/>
  <c r="N92" i="16" s="1"/>
  <c r="L83" i="16"/>
  <c r="N83" i="16" s="1"/>
  <c r="K82" i="16"/>
  <c r="L82" i="16" s="1"/>
  <c r="N82" i="16" s="1"/>
  <c r="K89" i="6" l="1"/>
  <c r="K91" i="6"/>
  <c r="K164" i="5"/>
  <c r="K161" i="5"/>
  <c r="L91" i="6" l="1"/>
  <c r="N91" i="6" s="1"/>
  <c r="L96" i="6"/>
  <c r="N96" i="6" s="1"/>
  <c r="L89" i="6"/>
  <c r="N89" i="6" s="1"/>
  <c r="L100" i="6"/>
  <c r="N100" i="6" s="1"/>
  <c r="L164" i="5"/>
  <c r="N164" i="5" s="1"/>
  <c r="L169" i="5"/>
  <c r="N169" i="5" s="1"/>
  <c r="L161" i="5"/>
  <c r="N161" i="5" s="1"/>
  <c r="L170" i="5"/>
  <c r="N170" i="5" s="1"/>
  <c r="K170" i="4"/>
  <c r="L170" i="4" l="1"/>
  <c r="N170" i="4" s="1"/>
  <c r="K94" i="6"/>
  <c r="K93" i="6"/>
  <c r="L93" i="6" l="1"/>
  <c r="N93" i="6" s="1"/>
  <c r="L94" i="6"/>
  <c r="N94" i="6" s="1"/>
  <c r="K138" i="4"/>
  <c r="L138" i="4" s="1"/>
  <c r="K139" i="4"/>
  <c r="L139" i="4" s="1"/>
  <c r="K140" i="4"/>
  <c r="L140" i="4" s="1"/>
  <c r="K141" i="4"/>
  <c r="L141" i="4" s="1"/>
  <c r="K142" i="4"/>
  <c r="L142" i="4" s="1"/>
  <c r="K144" i="4"/>
  <c r="L144" i="4" s="1"/>
  <c r="K145" i="4"/>
  <c r="L145" i="4" s="1"/>
  <c r="K146" i="4"/>
  <c r="L146" i="4" s="1"/>
  <c r="K147" i="4"/>
  <c r="L147" i="4" s="1"/>
  <c r="K150" i="4"/>
  <c r="L150" i="4" s="1"/>
  <c r="K149" i="4"/>
  <c r="L149" i="4" s="1"/>
  <c r="K148" i="4"/>
  <c r="L148" i="4" s="1"/>
  <c r="K166" i="4"/>
  <c r="L166" i="4" s="1"/>
  <c r="N166" i="4" s="1"/>
  <c r="K167" i="4"/>
  <c r="L167" i="4" s="1"/>
  <c r="N167" i="4" s="1"/>
  <c r="K172" i="4"/>
  <c r="L172" i="4" s="1"/>
  <c r="N172" i="4" s="1"/>
  <c r="K162" i="4"/>
  <c r="L162" i="4" s="1"/>
  <c r="N162" i="4" s="1"/>
  <c r="K164" i="4"/>
  <c r="L164" i="4" s="1"/>
  <c r="N164" i="4" s="1"/>
  <c r="K173" i="4"/>
  <c r="L173" i="4" s="1"/>
  <c r="N173" i="4" s="1"/>
  <c r="K159" i="4"/>
  <c r="L159" i="4" s="1"/>
  <c r="N159" i="4" s="1"/>
  <c r="K160" i="4"/>
  <c r="L160" i="4" s="1"/>
  <c r="N160" i="4" s="1"/>
  <c r="K175" i="4"/>
  <c r="L175" i="4" s="1"/>
  <c r="N175" i="4" s="1"/>
  <c r="K177" i="4"/>
  <c r="L177" i="4" s="1"/>
  <c r="N177" i="4" s="1"/>
  <c r="K154" i="4"/>
  <c r="L154" i="4" s="1"/>
  <c r="N154" i="4" s="1"/>
  <c r="K153" i="4"/>
  <c r="L153" i="4" s="1"/>
  <c r="N153" i="4" s="1"/>
  <c r="K152" i="4"/>
  <c r="L152" i="4" s="1"/>
  <c r="N152" i="4" s="1"/>
  <c r="K151" i="4"/>
  <c r="L151" i="4" s="1"/>
  <c r="N151" i="4" s="1"/>
  <c r="K158" i="4"/>
  <c r="L158" i="4" s="1"/>
  <c r="N158" i="4" s="1"/>
  <c r="K157" i="4"/>
  <c r="L157" i="4" s="1"/>
  <c r="N157" i="4" s="1"/>
  <c r="K156" i="4"/>
  <c r="L156" i="4" s="1"/>
  <c r="N156" i="4" s="1"/>
  <c r="K155" i="4"/>
  <c r="L155" i="4" s="1"/>
  <c r="N155" i="4" s="1"/>
  <c r="K176" i="4"/>
  <c r="L176" i="4" s="1"/>
  <c r="N176" i="4" s="1"/>
  <c r="K178" i="4"/>
  <c r="L178" i="4" s="1"/>
  <c r="N178" i="4" s="1"/>
  <c r="K179" i="4"/>
  <c r="L179" i="4" s="1"/>
  <c r="N179" i="4" s="1"/>
  <c r="K163" i="4"/>
  <c r="L163" i="4" s="1"/>
  <c r="N163" i="4" s="1"/>
  <c r="K174" i="4"/>
  <c r="L174" i="4" s="1"/>
  <c r="N174" i="4" s="1"/>
  <c r="K161" i="4"/>
  <c r="L161" i="4" s="1"/>
  <c r="N161" i="4" s="1"/>
  <c r="K171" i="4"/>
  <c r="L171" i="4" s="1"/>
  <c r="N171" i="4" s="1"/>
  <c r="K137" i="4"/>
  <c r="L137" i="4" s="1"/>
  <c r="K128" i="5"/>
  <c r="K129" i="5"/>
  <c r="K130" i="5"/>
  <c r="K131" i="5"/>
  <c r="K132" i="5"/>
  <c r="K133" i="5"/>
  <c r="K134" i="5"/>
  <c r="K135" i="5"/>
  <c r="K136" i="5"/>
  <c r="K138" i="5"/>
  <c r="K139" i="5"/>
  <c r="K140" i="5"/>
  <c r="K141" i="5"/>
  <c r="K142" i="5"/>
  <c r="K143" i="5"/>
  <c r="K146" i="5"/>
  <c r="K147" i="5"/>
  <c r="K148" i="5"/>
  <c r="K149" i="5"/>
  <c r="K153" i="5"/>
  <c r="K152" i="5"/>
  <c r="K151" i="5"/>
  <c r="K150" i="5"/>
  <c r="K154" i="5"/>
  <c r="K155" i="5"/>
  <c r="K145" i="5"/>
  <c r="K144" i="5"/>
  <c r="K157" i="5"/>
  <c r="K158" i="5"/>
  <c r="K159" i="5"/>
  <c r="K160" i="5"/>
  <c r="K156" i="5"/>
  <c r="K168" i="5"/>
  <c r="K171" i="5"/>
  <c r="K162" i="5"/>
  <c r="K163" i="5"/>
  <c r="K165" i="5"/>
  <c r="K166" i="5"/>
  <c r="K167" i="5"/>
  <c r="K127" i="5"/>
  <c r="K95" i="6"/>
  <c r="K83" i="6"/>
  <c r="K80" i="6"/>
  <c r="K81" i="6"/>
  <c r="K79" i="6"/>
  <c r="K77" i="6"/>
  <c r="K76" i="6"/>
  <c r="K69" i="6"/>
  <c r="K10" i="6"/>
  <c r="K11" i="6"/>
  <c r="K12" i="6"/>
  <c r="K13" i="6"/>
  <c r="K14" i="6"/>
  <c r="K9" i="6"/>
  <c r="L14" i="14"/>
  <c r="K78" i="16"/>
  <c r="M78" i="16" s="1"/>
  <c r="N78" i="16" s="1"/>
  <c r="K77" i="16"/>
  <c r="M77" i="16" s="1"/>
  <c r="N77" i="16" s="1"/>
  <c r="K76" i="16"/>
  <c r="M76" i="16" s="1"/>
  <c r="N76" i="16" s="1"/>
  <c r="K73" i="16"/>
  <c r="K72" i="16"/>
  <c r="M13" i="6" l="1"/>
  <c r="N13" i="6" s="1"/>
  <c r="L13" i="6"/>
  <c r="M12" i="6"/>
  <c r="N12" i="6" s="1"/>
  <c r="L80" i="6"/>
  <c r="N80" i="6" s="1"/>
  <c r="M11" i="6"/>
  <c r="N11" i="6" s="1"/>
  <c r="L11" i="6"/>
  <c r="L97" i="6"/>
  <c r="N97" i="6" s="1"/>
  <c r="L83" i="6"/>
  <c r="N83" i="6" s="1"/>
  <c r="M10" i="6"/>
  <c r="N10" i="6" s="1"/>
  <c r="L69" i="6"/>
  <c r="N69" i="6" s="1"/>
  <c r="L76" i="6"/>
  <c r="N76" i="6" s="1"/>
  <c r="M9" i="6"/>
  <c r="N9" i="6" s="1"/>
  <c r="L9" i="6"/>
  <c r="L77" i="6"/>
  <c r="N77" i="6" s="1"/>
  <c r="L81" i="6"/>
  <c r="N81" i="6" s="1"/>
  <c r="L99" i="6"/>
  <c r="N99" i="6" s="1"/>
  <c r="L95" i="6"/>
  <c r="N95" i="6" s="1"/>
  <c r="M14" i="6"/>
  <c r="N14" i="6" s="1"/>
  <c r="L79" i="6"/>
  <c r="N79" i="6" s="1"/>
  <c r="L138" i="5"/>
  <c r="N138" i="5" s="1"/>
  <c r="L168" i="5"/>
  <c r="N168" i="5" s="1"/>
  <c r="L171" i="5"/>
  <c r="N171" i="5" s="1"/>
  <c r="L155" i="5"/>
  <c r="N155" i="5" s="1"/>
  <c r="L154" i="5"/>
  <c r="N154" i="5" s="1"/>
  <c r="L167" i="5"/>
  <c r="N167" i="5" s="1"/>
  <c r="L133" i="5"/>
  <c r="N133" i="5" s="1"/>
  <c r="L147" i="5"/>
  <c r="N147" i="5" s="1"/>
  <c r="L156" i="5"/>
  <c r="N156" i="5" s="1"/>
  <c r="L135" i="5"/>
  <c r="N135" i="5" s="1"/>
  <c r="L160" i="5"/>
  <c r="N160" i="5" s="1"/>
  <c r="L134" i="5"/>
  <c r="N134" i="5" s="1"/>
  <c r="L166" i="5"/>
  <c r="N166" i="5" s="1"/>
  <c r="L142" i="5"/>
  <c r="N142" i="5" s="1"/>
  <c r="L165" i="5"/>
  <c r="N165" i="5" s="1"/>
  <c r="L158" i="5"/>
  <c r="N158" i="5" s="1"/>
  <c r="L132" i="5"/>
  <c r="N132" i="5" s="1"/>
  <c r="L148" i="5"/>
  <c r="N148" i="5" s="1"/>
  <c r="L136" i="5"/>
  <c r="N136" i="5" s="1"/>
  <c r="L146" i="5"/>
  <c r="N146" i="5" s="1"/>
  <c r="L150" i="5"/>
  <c r="N150" i="5" s="1"/>
  <c r="L151" i="5"/>
  <c r="N151" i="5" s="1"/>
  <c r="L152" i="5"/>
  <c r="N152" i="5" s="1"/>
  <c r="L163" i="5"/>
  <c r="N163" i="5" s="1"/>
  <c r="L157" i="5"/>
  <c r="N157" i="5" s="1"/>
  <c r="L153" i="5"/>
  <c r="N153" i="5" s="1"/>
  <c r="L140" i="5"/>
  <c r="N140" i="5" s="1"/>
  <c r="L131" i="5"/>
  <c r="N131" i="5" s="1"/>
  <c r="L145" i="5"/>
  <c r="N145" i="5" s="1"/>
  <c r="L129" i="5"/>
  <c r="N129" i="5" s="1"/>
  <c r="L128" i="5"/>
  <c r="N128" i="5" s="1"/>
  <c r="L127" i="5"/>
  <c r="N127" i="5" s="1"/>
  <c r="L143" i="5"/>
  <c r="N143" i="5" s="1"/>
  <c r="L159" i="5"/>
  <c r="N159" i="5" s="1"/>
  <c r="L141" i="5"/>
  <c r="N141" i="5" s="1"/>
  <c r="L162" i="5"/>
  <c r="N162" i="5" s="1"/>
  <c r="L144" i="5"/>
  <c r="N144" i="5" s="1"/>
  <c r="L149" i="5"/>
  <c r="N149" i="5" s="1"/>
  <c r="L139" i="5"/>
  <c r="N139" i="5" s="1"/>
  <c r="L130" i="5"/>
  <c r="N130" i="5" s="1"/>
  <c r="M73" i="16"/>
  <c r="N73" i="16" s="1"/>
  <c r="L73" i="16"/>
  <c r="M72" i="16"/>
  <c r="N72" i="16" s="1"/>
  <c r="L72" i="16"/>
  <c r="K62" i="16"/>
  <c r="K22" i="16"/>
  <c r="L22" i="16" s="1"/>
  <c r="N22" i="16" s="1"/>
  <c r="K23" i="16"/>
  <c r="L23" i="16" s="1"/>
  <c r="N23" i="16" s="1"/>
  <c r="K21" i="16"/>
  <c r="L21" i="16" s="1"/>
  <c r="N21" i="16" s="1"/>
  <c r="A119" i="16"/>
  <c r="A118" i="16"/>
  <c r="A117" i="16"/>
  <c r="A115" i="16"/>
  <c r="L113" i="16"/>
  <c r="N113" i="16" s="1"/>
  <c r="K81" i="16"/>
  <c r="L81" i="16" s="1"/>
  <c r="N81" i="16" s="1"/>
  <c r="K61" i="16"/>
  <c r="K60" i="16"/>
  <c r="K59" i="16"/>
  <c r="K58" i="16"/>
  <c r="K41" i="16"/>
  <c r="L41" i="16" s="1"/>
  <c r="N41" i="16" s="1"/>
  <c r="K40" i="16"/>
  <c r="L40" i="16" s="1"/>
  <c r="N40" i="16" s="1"/>
  <c r="K39" i="16"/>
  <c r="L39" i="16" s="1"/>
  <c r="N39" i="16" s="1"/>
  <c r="K38" i="16"/>
  <c r="L38" i="16" s="1"/>
  <c r="N38" i="16" s="1"/>
  <c r="K35" i="16"/>
  <c r="L35" i="16" s="1"/>
  <c r="N35" i="16" s="1"/>
  <c r="K29" i="16"/>
  <c r="L29" i="16" s="1"/>
  <c r="N29" i="16" s="1"/>
  <c r="K34" i="16"/>
  <c r="L34" i="16" s="1"/>
  <c r="N34" i="16" s="1"/>
  <c r="K28" i="16"/>
  <c r="L28" i="16" s="1"/>
  <c r="N28" i="16" s="1"/>
  <c r="K33" i="16"/>
  <c r="L33" i="16" s="1"/>
  <c r="N33" i="16" s="1"/>
  <c r="K27" i="16"/>
  <c r="L27" i="16" s="1"/>
  <c r="N27" i="16" s="1"/>
  <c r="K32" i="16"/>
  <c r="L32" i="16" s="1"/>
  <c r="N32" i="16" s="1"/>
  <c r="K26" i="16"/>
  <c r="L26" i="16" s="1"/>
  <c r="N26" i="16" s="1"/>
  <c r="K20" i="16"/>
  <c r="L20" i="16" s="1"/>
  <c r="N20" i="16" s="1"/>
  <c r="K19" i="16"/>
  <c r="L19" i="16" s="1"/>
  <c r="N19" i="16" s="1"/>
  <c r="K18" i="16"/>
  <c r="L18" i="16" s="1"/>
  <c r="N18" i="16" s="1"/>
  <c r="K17" i="16"/>
  <c r="L17" i="16" s="1"/>
  <c r="N17" i="16" s="1"/>
  <c r="K14" i="16"/>
  <c r="L14" i="16" s="1"/>
  <c r="N14" i="16" s="1"/>
  <c r="K13" i="16"/>
  <c r="L13" i="16" s="1"/>
  <c r="N13" i="16" s="1"/>
  <c r="K12" i="16"/>
  <c r="L12" i="16" s="1"/>
  <c r="N12" i="16" s="1"/>
  <c r="K11" i="16"/>
  <c r="L11" i="16" s="1"/>
  <c r="N11" i="16" s="1"/>
  <c r="K10" i="16"/>
  <c r="L10" i="16" s="1"/>
  <c r="N10" i="16" s="1"/>
  <c r="K9" i="16"/>
  <c r="L9" i="16" s="1"/>
  <c r="N9" i="16" s="1"/>
  <c r="E15" i="18"/>
  <c r="M60" i="16" l="1"/>
  <c r="L60" i="16"/>
  <c r="N60" i="16" s="1"/>
  <c r="M61" i="16"/>
  <c r="L61" i="16"/>
  <c r="N61" i="16" s="1"/>
  <c r="L62" i="16"/>
  <c r="N62" i="16" s="1"/>
  <c r="M62" i="16"/>
  <c r="M58" i="16"/>
  <c r="L58" i="16"/>
  <c r="N58" i="16" s="1"/>
  <c r="M59" i="16"/>
  <c r="L59" i="16"/>
  <c r="N59" i="16" s="1"/>
  <c r="D15" i="18"/>
  <c r="K82" i="6"/>
  <c r="L98" i="6" l="1"/>
  <c r="N98" i="6" s="1"/>
  <c r="L82" i="6"/>
  <c r="N82" i="6" s="1"/>
  <c r="C15" i="18"/>
  <c r="N138" i="4"/>
  <c r="N137" i="4"/>
  <c r="N146" i="4"/>
  <c r="N145" i="4"/>
  <c r="K63" i="3" l="1"/>
  <c r="K62" i="3"/>
  <c r="K59" i="3"/>
  <c r="M59" i="3" s="1"/>
  <c r="K58" i="3"/>
  <c r="N59" i="3" l="1"/>
  <c r="K52" i="6" l="1"/>
  <c r="K51" i="6"/>
  <c r="K50" i="6"/>
  <c r="K49" i="6"/>
  <c r="K48" i="6"/>
  <c r="K47" i="6"/>
  <c r="K46" i="6"/>
  <c r="K45" i="6"/>
  <c r="K44" i="6"/>
  <c r="K43" i="6"/>
  <c r="K75" i="6"/>
  <c r="K71" i="6"/>
  <c r="K70" i="6"/>
  <c r="K42" i="6"/>
  <c r="K41" i="6"/>
  <c r="K40" i="6"/>
  <c r="K39" i="6"/>
  <c r="K22" i="6"/>
  <c r="K21" i="6"/>
  <c r="K20" i="6"/>
  <c r="K19" i="6"/>
  <c r="K34" i="6"/>
  <c r="K33" i="6"/>
  <c r="K32" i="6"/>
  <c r="K31" i="6"/>
  <c r="K30" i="6"/>
  <c r="K29" i="6"/>
  <c r="K28" i="6"/>
  <c r="K27" i="6"/>
  <c r="K26" i="6"/>
  <c r="K25" i="6"/>
  <c r="K24" i="6"/>
  <c r="K23" i="6"/>
  <c r="K38" i="6"/>
  <c r="K37" i="6"/>
  <c r="K18" i="6"/>
  <c r="K17" i="6"/>
  <c r="N144" i="4"/>
  <c r="N148" i="4"/>
  <c r="N149" i="4"/>
  <c r="N139" i="4"/>
  <c r="M45" i="6" l="1"/>
  <c r="N45" i="6" s="1"/>
  <c r="L45" i="6"/>
  <c r="M47" i="6"/>
  <c r="N47" i="6" s="1"/>
  <c r="M21" i="6"/>
  <c r="N21" i="6" s="1"/>
  <c r="L21" i="6"/>
  <c r="M24" i="6"/>
  <c r="N24" i="6" s="1"/>
  <c r="M40" i="6"/>
  <c r="N40" i="6" s="1"/>
  <c r="M46" i="6"/>
  <c r="N46" i="6" s="1"/>
  <c r="M26" i="6"/>
  <c r="N26" i="6" s="1"/>
  <c r="M42" i="6"/>
  <c r="N42" i="6" s="1"/>
  <c r="M27" i="6"/>
  <c r="N27" i="6" s="1"/>
  <c r="L70" i="6"/>
  <c r="N70" i="6" s="1"/>
  <c r="M18" i="6"/>
  <c r="N18" i="6" s="1"/>
  <c r="M20" i="6"/>
  <c r="N20" i="6" s="1"/>
  <c r="M37" i="6"/>
  <c r="N37" i="6" s="1"/>
  <c r="L37" i="6"/>
  <c r="M43" i="6"/>
  <c r="L43" i="6"/>
  <c r="M25" i="6"/>
  <c r="N25" i="6" s="1"/>
  <c r="L25" i="6"/>
  <c r="M41" i="6"/>
  <c r="N41" i="6" s="1"/>
  <c r="L41" i="6"/>
  <c r="M17" i="6"/>
  <c r="N17" i="6" s="1"/>
  <c r="L17" i="6"/>
  <c r="M19" i="6"/>
  <c r="N19" i="6" s="1"/>
  <c r="L19" i="6"/>
  <c r="L71" i="6"/>
  <c r="N71" i="6" s="1"/>
  <c r="L75" i="6"/>
  <c r="N75" i="6" s="1"/>
  <c r="M38" i="6"/>
  <c r="N38" i="6" s="1"/>
  <c r="M22" i="6"/>
  <c r="N22" i="6" s="1"/>
  <c r="M23" i="6"/>
  <c r="N23" i="6" s="1"/>
  <c r="L23" i="6"/>
  <c r="M39" i="6"/>
  <c r="N39" i="6" s="1"/>
  <c r="L39" i="6"/>
  <c r="M44" i="6"/>
  <c r="N44" i="6" s="1"/>
  <c r="N43" i="6"/>
  <c r="E18" i="18"/>
  <c r="L25" i="15"/>
  <c r="L24" i="15"/>
  <c r="L23" i="15"/>
  <c r="D18" i="18" l="1"/>
  <c r="J27" i="15"/>
  <c r="J24" i="15"/>
  <c r="J25" i="15"/>
  <c r="J23" i="15"/>
  <c r="J20" i="15"/>
  <c r="J16" i="15"/>
  <c r="J17" i="15"/>
  <c r="C18" i="18" l="1"/>
  <c r="K85" i="3" l="1"/>
  <c r="K86" i="3"/>
  <c r="K87" i="3"/>
  <c r="K84" i="3"/>
  <c r="E17" i="18"/>
  <c r="D17" i="18"/>
  <c r="E21" i="18" l="1"/>
  <c r="O3" i="8" l="1"/>
  <c r="E14" i="18" s="1"/>
  <c r="I20" i="8"/>
  <c r="L3" i="8"/>
  <c r="D14" i="18" s="1"/>
  <c r="I43" i="8"/>
  <c r="A55" i="8"/>
  <c r="A57" i="8"/>
  <c r="A58" i="8"/>
  <c r="A59" i="8"/>
  <c r="K43" i="8" l="1"/>
  <c r="L43" i="8" s="1"/>
  <c r="I42" i="8"/>
  <c r="I26" i="8"/>
  <c r="I37" i="8"/>
  <c r="I36" i="8"/>
  <c r="I53" i="8"/>
  <c r="I35" i="8"/>
  <c r="I23" i="8"/>
  <c r="I47" i="8"/>
  <c r="I31" i="8"/>
  <c r="I46" i="8"/>
  <c r="I45" i="8"/>
  <c r="I44" i="8"/>
  <c r="I34" i="8"/>
  <c r="I52" i="8"/>
  <c r="I39" i="8"/>
  <c r="I11" i="8"/>
  <c r="I51" i="8"/>
  <c r="I38" i="8"/>
  <c r="I27" i="8"/>
  <c r="I29" i="8"/>
  <c r="I21" i="8"/>
  <c r="I16" i="8"/>
  <c r="I14" i="8"/>
  <c r="I24" i="8"/>
  <c r="I12" i="8"/>
  <c r="I25" i="8"/>
  <c r="I15" i="8"/>
  <c r="I13" i="8"/>
  <c r="I30" i="8"/>
  <c r="I22" i="8"/>
  <c r="I17" i="8"/>
  <c r="I10" i="8"/>
  <c r="I28" i="8"/>
  <c r="K15" i="8" l="1"/>
  <c r="L15" i="8" s="1"/>
  <c r="J51" i="8"/>
  <c r="L51" i="8" s="1"/>
  <c r="K14" i="8"/>
  <c r="L14" i="8" s="1"/>
  <c r="K22" i="8"/>
  <c r="L22" i="8" s="1"/>
  <c r="J52" i="8"/>
  <c r="L52" i="8" s="1"/>
  <c r="K35" i="8"/>
  <c r="L35" i="8" s="1"/>
  <c r="J53" i="8"/>
  <c r="L53" i="8" s="1"/>
  <c r="K13" i="8"/>
  <c r="L13" i="8" s="1"/>
  <c r="E13" i="18"/>
  <c r="D13" i="18"/>
  <c r="E12" i="18" l="1"/>
  <c r="D12" i="18"/>
  <c r="E11" i="18" l="1"/>
  <c r="D11" i="18"/>
  <c r="K66" i="3"/>
  <c r="K67" i="3"/>
  <c r="K39" i="3" l="1"/>
  <c r="K40" i="3"/>
  <c r="M40" i="3" s="1"/>
  <c r="K30" i="3"/>
  <c r="K31" i="3"/>
  <c r="M31" i="3" s="1"/>
  <c r="K41" i="3"/>
  <c r="K42" i="3"/>
  <c r="M42" i="3" s="1"/>
  <c r="K32" i="3"/>
  <c r="K37" i="3"/>
  <c r="K38" i="3"/>
  <c r="M38" i="3" s="1"/>
  <c r="Q3" i="3"/>
  <c r="E10" i="18" s="1"/>
  <c r="N3" i="3"/>
  <c r="D10" i="18" s="1"/>
  <c r="M37" i="3" l="1"/>
  <c r="N37" i="3" s="1"/>
  <c r="L37" i="3"/>
  <c r="M32" i="3"/>
  <c r="N32" i="3" s="1"/>
  <c r="L32" i="3"/>
  <c r="M30" i="3"/>
  <c r="N30" i="3" s="1"/>
  <c r="L30" i="3"/>
  <c r="M41" i="3"/>
  <c r="N41" i="3" s="1"/>
  <c r="L41" i="3"/>
  <c r="M39" i="3"/>
  <c r="N39" i="3" s="1"/>
  <c r="L39" i="3"/>
  <c r="N42" i="3"/>
  <c r="N38" i="3"/>
  <c r="N31" i="3"/>
  <c r="N40" i="3"/>
  <c r="A184" i="4" l="1"/>
  <c r="A85" i="9"/>
  <c r="A87" i="9"/>
  <c r="A88" i="9"/>
  <c r="A89" i="9"/>
  <c r="Q3" i="9"/>
  <c r="E16" i="18" s="1"/>
  <c r="E19" i="18" s="1"/>
  <c r="K10" i="9" l="1"/>
  <c r="L10" i="9" s="1"/>
  <c r="K9" i="9"/>
  <c r="L9" i="9" s="1"/>
  <c r="N10" i="9" l="1"/>
  <c r="N3" i="9"/>
  <c r="D16" i="18" s="1"/>
  <c r="D19" i="18" s="1"/>
  <c r="N9" i="9"/>
  <c r="N84" i="9" l="1"/>
  <c r="C16" i="18"/>
  <c r="K88" i="6" l="1"/>
  <c r="L88" i="6" l="1"/>
  <c r="N88" i="6" s="1"/>
  <c r="K123" i="5"/>
  <c r="K121" i="5"/>
  <c r="K118" i="5"/>
  <c r="K120" i="5"/>
  <c r="K122" i="5"/>
  <c r="K124" i="5"/>
  <c r="K119" i="5"/>
  <c r="K117" i="5"/>
  <c r="K97" i="5"/>
  <c r="K93" i="5"/>
  <c r="K89" i="5"/>
  <c r="K85" i="5"/>
  <c r="K95" i="5"/>
  <c r="K91" i="5"/>
  <c r="K87" i="5"/>
  <c r="K96" i="5"/>
  <c r="K92" i="5"/>
  <c r="K88" i="5"/>
  <c r="K90" i="5"/>
  <c r="K86" i="5"/>
  <c r="K98" i="5"/>
  <c r="K94" i="5"/>
  <c r="K69" i="5"/>
  <c r="K70" i="5"/>
  <c r="K77" i="5"/>
  <c r="K80" i="5"/>
  <c r="K76" i="5"/>
  <c r="K79" i="5"/>
  <c r="K82" i="5"/>
  <c r="K75" i="5"/>
  <c r="K73" i="5"/>
  <c r="K78" i="5"/>
  <c r="K71" i="5"/>
  <c r="K74" i="5"/>
  <c r="K81" i="5"/>
  <c r="K72" i="5"/>
  <c r="K43" i="5"/>
  <c r="K37" i="5"/>
  <c r="K47" i="5"/>
  <c r="K44" i="5"/>
  <c r="K51" i="5"/>
  <c r="K48" i="5"/>
  <c r="K38" i="5"/>
  <c r="K52" i="5"/>
  <c r="K36" i="5"/>
  <c r="K34" i="5"/>
  <c r="K41" i="5"/>
  <c r="K30" i="5"/>
  <c r="K42" i="5"/>
  <c r="K40" i="5"/>
  <c r="K35" i="5"/>
  <c r="K32" i="5"/>
  <c r="K50" i="5"/>
  <c r="K46" i="5"/>
  <c r="K31" i="5"/>
  <c r="K29" i="5"/>
  <c r="K33" i="5"/>
  <c r="K39" i="5"/>
  <c r="K49" i="5"/>
  <c r="K45" i="5"/>
  <c r="K24" i="5"/>
  <c r="K20" i="5"/>
  <c r="K22" i="5"/>
  <c r="K25" i="5"/>
  <c r="K21" i="5"/>
  <c r="K19" i="5"/>
  <c r="K23" i="5"/>
  <c r="K26" i="5"/>
  <c r="K11" i="5"/>
  <c r="K12" i="5"/>
  <c r="K10" i="5"/>
  <c r="K16" i="5"/>
  <c r="K14" i="5"/>
  <c r="K13" i="5"/>
  <c r="K9" i="5"/>
  <c r="K15" i="5"/>
  <c r="K110" i="4"/>
  <c r="M110" i="4" s="1"/>
  <c r="K106" i="4"/>
  <c r="K97" i="4"/>
  <c r="K104" i="4"/>
  <c r="M104" i="4" s="1"/>
  <c r="K96" i="4"/>
  <c r="M96" i="4" s="1"/>
  <c r="K95" i="4"/>
  <c r="M95" i="4" s="1"/>
  <c r="K111" i="4"/>
  <c r="M111" i="4" s="1"/>
  <c r="K102" i="4"/>
  <c r="M102" i="4" s="1"/>
  <c r="K107" i="4"/>
  <c r="M107" i="4" s="1"/>
  <c r="K101" i="4"/>
  <c r="M101" i="4" s="1"/>
  <c r="K100" i="4"/>
  <c r="K105" i="4"/>
  <c r="M105" i="4" s="1"/>
  <c r="K109" i="4"/>
  <c r="K99" i="4"/>
  <c r="M99" i="4" s="1"/>
  <c r="K103" i="4"/>
  <c r="K98" i="4"/>
  <c r="M98" i="4" s="1"/>
  <c r="K94" i="4"/>
  <c r="K108" i="4"/>
  <c r="M108" i="4" s="1"/>
  <c r="K90" i="4"/>
  <c r="M90" i="4" s="1"/>
  <c r="K89" i="4"/>
  <c r="K76" i="4"/>
  <c r="M76" i="4" s="1"/>
  <c r="K91" i="4"/>
  <c r="M91" i="4" s="1"/>
  <c r="K75" i="4"/>
  <c r="M75" i="4" s="1"/>
  <c r="K74" i="4"/>
  <c r="K86" i="4"/>
  <c r="K77" i="4"/>
  <c r="K81" i="4"/>
  <c r="M81" i="4" s="1"/>
  <c r="K85" i="4"/>
  <c r="M85" i="4" s="1"/>
  <c r="K84" i="4"/>
  <c r="M84" i="4" s="1"/>
  <c r="K80" i="4"/>
  <c r="K83" i="4"/>
  <c r="K87" i="4"/>
  <c r="M87" i="4" s="1"/>
  <c r="K82" i="4"/>
  <c r="M82" i="4" s="1"/>
  <c r="K88" i="4"/>
  <c r="M88" i="4" s="1"/>
  <c r="K79" i="4"/>
  <c r="M79" i="4" s="1"/>
  <c r="K78" i="4"/>
  <c r="M78" i="4" s="1"/>
  <c r="K38" i="4"/>
  <c r="K29" i="4"/>
  <c r="K11" i="4"/>
  <c r="M11" i="4" s="1"/>
  <c r="K33" i="4"/>
  <c r="M33" i="4" s="1"/>
  <c r="K14" i="4"/>
  <c r="M14" i="4" s="1"/>
  <c r="K32" i="4"/>
  <c r="K24" i="4"/>
  <c r="M24" i="4" s="1"/>
  <c r="K25" i="4"/>
  <c r="K16" i="4"/>
  <c r="K28" i="4"/>
  <c r="K21" i="4"/>
  <c r="M21" i="4" s="1"/>
  <c r="K15" i="4"/>
  <c r="M15" i="4" s="1"/>
  <c r="K10" i="4"/>
  <c r="K37" i="4"/>
  <c r="K20" i="4"/>
  <c r="M20" i="4" s="1"/>
  <c r="K27" i="4"/>
  <c r="M27" i="4" s="1"/>
  <c r="K19" i="4"/>
  <c r="K23" i="4"/>
  <c r="M23" i="4" s="1"/>
  <c r="K12" i="4"/>
  <c r="M12" i="4" s="1"/>
  <c r="K39" i="4"/>
  <c r="M39" i="4" s="1"/>
  <c r="K36" i="4"/>
  <c r="M36" i="4" s="1"/>
  <c r="K31" i="4"/>
  <c r="K13" i="4"/>
  <c r="K34" i="4"/>
  <c r="K22" i="4"/>
  <c r="K18" i="4"/>
  <c r="M18" i="4" s="1"/>
  <c r="K26" i="4"/>
  <c r="K17" i="4"/>
  <c r="M17" i="4" s="1"/>
  <c r="K30" i="4"/>
  <c r="M30" i="4" s="1"/>
  <c r="K35" i="4"/>
  <c r="K69" i="4"/>
  <c r="K65" i="4"/>
  <c r="M65" i="4" s="1"/>
  <c r="K64" i="4"/>
  <c r="K63" i="4"/>
  <c r="K70" i="4"/>
  <c r="K71" i="4"/>
  <c r="M71" i="4" s="1"/>
  <c r="K59" i="4"/>
  <c r="M59" i="4" s="1"/>
  <c r="K58" i="4"/>
  <c r="K57" i="4"/>
  <c r="K68" i="4"/>
  <c r="M68" i="4" s="1"/>
  <c r="K60" i="4"/>
  <c r="K52" i="4"/>
  <c r="M52" i="4" s="1"/>
  <c r="K47" i="4"/>
  <c r="M47" i="4" s="1"/>
  <c r="K42" i="4"/>
  <c r="K48" i="4"/>
  <c r="K43" i="4"/>
  <c r="M43" i="4" s="1"/>
  <c r="K67" i="4"/>
  <c r="K51" i="4"/>
  <c r="K46" i="4"/>
  <c r="M46" i="4" s="1"/>
  <c r="K44" i="4"/>
  <c r="M44" i="4" s="1"/>
  <c r="K53" i="4"/>
  <c r="M53" i="4" s="1"/>
  <c r="K45" i="4"/>
  <c r="K49" i="4"/>
  <c r="M49" i="4" s="1"/>
  <c r="K54" i="4"/>
  <c r="K66" i="4"/>
  <c r="K56" i="4"/>
  <c r="M56" i="4" s="1"/>
  <c r="K50" i="4"/>
  <c r="M50" i="4" s="1"/>
  <c r="K55" i="4"/>
  <c r="M55" i="4" s="1"/>
  <c r="K62" i="4"/>
  <c r="M62" i="4" s="1"/>
  <c r="K61" i="4"/>
  <c r="K65" i="3"/>
  <c r="K64" i="3"/>
  <c r="K44" i="3"/>
  <c r="M44" i="3" s="1"/>
  <c r="K43" i="3"/>
  <c r="K26" i="3"/>
  <c r="K27" i="3"/>
  <c r="M27" i="3" s="1"/>
  <c r="K29" i="3"/>
  <c r="M29" i="3" s="1"/>
  <c r="K33" i="3"/>
  <c r="M33" i="3" s="1"/>
  <c r="K28" i="3"/>
  <c r="K61" i="3"/>
  <c r="K57" i="3"/>
  <c r="M57" i="3" s="1"/>
  <c r="K56" i="3"/>
  <c r="K60" i="3"/>
  <c r="K55" i="3"/>
  <c r="M55" i="3" s="1"/>
  <c r="K50" i="3"/>
  <c r="K52" i="3"/>
  <c r="K49" i="3"/>
  <c r="M49" i="3" s="1"/>
  <c r="K51" i="3"/>
  <c r="M51" i="3" s="1"/>
  <c r="K48" i="3"/>
  <c r="K80" i="3"/>
  <c r="K77" i="3"/>
  <c r="K79" i="3"/>
  <c r="K78" i="3"/>
  <c r="K73" i="3"/>
  <c r="K75" i="3"/>
  <c r="K72" i="3"/>
  <c r="K74" i="3"/>
  <c r="K76" i="3"/>
  <c r="K71" i="3"/>
  <c r="M48" i="3" l="1"/>
  <c r="N48" i="3" s="1"/>
  <c r="L48" i="3"/>
  <c r="M28" i="3"/>
  <c r="L28" i="3"/>
  <c r="M26" i="3"/>
  <c r="N26" i="3" s="1"/>
  <c r="L26" i="3"/>
  <c r="M50" i="3"/>
  <c r="N50" i="3" s="1"/>
  <c r="L50" i="3"/>
  <c r="M52" i="3"/>
  <c r="L52" i="3"/>
  <c r="M43" i="3"/>
  <c r="L43" i="3"/>
  <c r="M29" i="5"/>
  <c r="N29" i="5" s="1"/>
  <c r="L29" i="5"/>
  <c r="M30" i="5"/>
  <c r="N30" i="5" s="1"/>
  <c r="M70" i="5"/>
  <c r="N70" i="5" s="1"/>
  <c r="M25" i="5"/>
  <c r="N25" i="5" s="1"/>
  <c r="L25" i="5"/>
  <c r="M41" i="5"/>
  <c r="N41" i="5" s="1"/>
  <c r="L41" i="5"/>
  <c r="M12" i="5"/>
  <c r="N12" i="5" s="1"/>
  <c r="M20" i="5"/>
  <c r="N20" i="5" s="1"/>
  <c r="M34" i="5"/>
  <c r="N34" i="5" s="1"/>
  <c r="M37" i="5"/>
  <c r="N37" i="5" s="1"/>
  <c r="L37" i="5"/>
  <c r="M75" i="5"/>
  <c r="N75" i="5" s="1"/>
  <c r="L75" i="5"/>
  <c r="M91" i="5"/>
  <c r="N91" i="5" s="1"/>
  <c r="L91" i="5"/>
  <c r="M11" i="5"/>
  <c r="N11" i="5" s="1"/>
  <c r="L11" i="5"/>
  <c r="M24" i="5"/>
  <c r="N24" i="5" s="1"/>
  <c r="M36" i="5"/>
  <c r="N36" i="5" s="1"/>
  <c r="M43" i="5"/>
  <c r="N43" i="5" s="1"/>
  <c r="M69" i="5"/>
  <c r="N69" i="5" s="1"/>
  <c r="L69" i="5"/>
  <c r="M15" i="5"/>
  <c r="N15" i="5" s="1"/>
  <c r="L15" i="5"/>
  <c r="M26" i="5"/>
  <c r="N26" i="5" s="1"/>
  <c r="M32" i="5"/>
  <c r="N32" i="5" s="1"/>
  <c r="M72" i="5"/>
  <c r="N72" i="5" s="1"/>
  <c r="M86" i="5"/>
  <c r="N86" i="5" s="1"/>
  <c r="M85" i="5"/>
  <c r="N85" i="5" s="1"/>
  <c r="L85" i="5"/>
  <c r="M10" i="5"/>
  <c r="N10" i="5" s="1"/>
  <c r="M9" i="5"/>
  <c r="N9" i="5" s="1"/>
  <c r="L9" i="5"/>
  <c r="M23" i="5"/>
  <c r="N23" i="5" s="1"/>
  <c r="L23" i="5"/>
  <c r="M35" i="5"/>
  <c r="L35" i="5"/>
  <c r="M38" i="5"/>
  <c r="N38" i="5" s="1"/>
  <c r="M76" i="5"/>
  <c r="N76" i="5" s="1"/>
  <c r="M90" i="5"/>
  <c r="N90" i="5" s="1"/>
  <c r="M89" i="5"/>
  <c r="N89" i="5" s="1"/>
  <c r="L89" i="5"/>
  <c r="M22" i="5"/>
  <c r="N22" i="5" s="1"/>
  <c r="M73" i="5"/>
  <c r="N73" i="5" s="1"/>
  <c r="L73" i="5"/>
  <c r="M13" i="5"/>
  <c r="N13" i="5" s="1"/>
  <c r="L13" i="5"/>
  <c r="M19" i="5"/>
  <c r="N19" i="5" s="1"/>
  <c r="L19" i="5"/>
  <c r="M39" i="5"/>
  <c r="N39" i="5" s="1"/>
  <c r="L39" i="5"/>
  <c r="M40" i="5"/>
  <c r="N40" i="5" s="1"/>
  <c r="M74" i="5"/>
  <c r="N74" i="5" s="1"/>
  <c r="M88" i="5"/>
  <c r="N88" i="5" s="1"/>
  <c r="M93" i="5"/>
  <c r="N93" i="5" s="1"/>
  <c r="M16" i="5"/>
  <c r="N16" i="5" s="1"/>
  <c r="M31" i="5"/>
  <c r="N31" i="5" s="1"/>
  <c r="L31" i="5"/>
  <c r="M87" i="5"/>
  <c r="L87" i="5"/>
  <c r="M14" i="5"/>
  <c r="N14" i="5" s="1"/>
  <c r="M21" i="5"/>
  <c r="N21" i="5" s="1"/>
  <c r="L21" i="5"/>
  <c r="M33" i="5"/>
  <c r="N33" i="5" s="1"/>
  <c r="L33" i="5"/>
  <c r="M42" i="5"/>
  <c r="N42" i="5" s="1"/>
  <c r="M71" i="5"/>
  <c r="N71" i="5" s="1"/>
  <c r="L71" i="5"/>
  <c r="M77" i="5"/>
  <c r="N77" i="5" s="1"/>
  <c r="M92" i="5"/>
  <c r="N92" i="5" s="1"/>
  <c r="L89" i="4"/>
  <c r="M89" i="4"/>
  <c r="N89" i="4" s="1"/>
  <c r="M57" i="4"/>
  <c r="N57" i="4" s="1"/>
  <c r="M100" i="4"/>
  <c r="N100" i="4" s="1"/>
  <c r="L100" i="4"/>
  <c r="M97" i="4"/>
  <c r="N97" i="4" s="1"/>
  <c r="L97" i="4"/>
  <c r="M54" i="4"/>
  <c r="N54" i="4" s="1"/>
  <c r="L54" i="4"/>
  <c r="L77" i="4"/>
  <c r="M77" i="4"/>
  <c r="N77" i="4" s="1"/>
  <c r="M106" i="4"/>
  <c r="N106" i="4" s="1"/>
  <c r="L106" i="4"/>
  <c r="M25" i="4"/>
  <c r="N25" i="4" s="1"/>
  <c r="L94" i="4"/>
  <c r="M94" i="4"/>
  <c r="N94" i="4" s="1"/>
  <c r="L42" i="4"/>
  <c r="M42" i="4"/>
  <c r="N42" i="4" s="1"/>
  <c r="L74" i="4"/>
  <c r="M74" i="4"/>
  <c r="N74" i="4" s="1"/>
  <c r="L51" i="4"/>
  <c r="M51" i="4"/>
  <c r="N51" i="4" s="1"/>
  <c r="M48" i="4"/>
  <c r="N48" i="4" s="1"/>
  <c r="L48" i="4"/>
  <c r="L10" i="4"/>
  <c r="M10" i="4"/>
  <c r="N10" i="4" s="1"/>
  <c r="M86" i="4"/>
  <c r="N86" i="4" s="1"/>
  <c r="L86" i="4"/>
  <c r="L83" i="4"/>
  <c r="M83" i="4"/>
  <c r="N83" i="4" s="1"/>
  <c r="L103" i="4"/>
  <c r="M103" i="4"/>
  <c r="N103" i="4" s="1"/>
  <c r="M13" i="4"/>
  <c r="N13" i="4" s="1"/>
  <c r="L13" i="4"/>
  <c r="M80" i="4"/>
  <c r="N80" i="4" s="1"/>
  <c r="L80" i="4"/>
  <c r="M45" i="4"/>
  <c r="N45" i="4" s="1"/>
  <c r="L45" i="4"/>
  <c r="M22" i="4"/>
  <c r="N22" i="4" s="1"/>
  <c r="L22" i="4"/>
  <c r="L19" i="4"/>
  <c r="M19" i="4"/>
  <c r="N19" i="4" s="1"/>
  <c r="M16" i="4"/>
  <c r="N16" i="4" s="1"/>
  <c r="L16" i="4"/>
  <c r="L109" i="4"/>
  <c r="M109" i="4"/>
  <c r="N109" i="4" s="1"/>
  <c r="N43" i="3"/>
  <c r="N28" i="3"/>
  <c r="N52" i="3"/>
  <c r="N35" i="5"/>
  <c r="N87" i="5"/>
  <c r="N33" i="3"/>
  <c r="N15" i="3"/>
  <c r="N21" i="3"/>
  <c r="N51" i="3"/>
  <c r="N17" i="3"/>
  <c r="N57" i="3"/>
  <c r="N44" i="3"/>
  <c r="N27" i="3"/>
  <c r="N19" i="3"/>
  <c r="N16" i="3"/>
  <c r="N18" i="3"/>
  <c r="N49" i="3"/>
  <c r="N22" i="3"/>
  <c r="N29" i="3"/>
  <c r="N55" i="3"/>
  <c r="N20" i="3"/>
  <c r="N56" i="4"/>
  <c r="N68" i="4"/>
  <c r="N65" i="4"/>
  <c r="N27" i="4"/>
  <c r="N78" i="4"/>
  <c r="N85" i="4"/>
  <c r="N105" i="4"/>
  <c r="N104" i="4"/>
  <c r="N20" i="4"/>
  <c r="N24" i="4"/>
  <c r="N79" i="4"/>
  <c r="N81" i="4"/>
  <c r="N90" i="4"/>
  <c r="N43" i="4"/>
  <c r="N88" i="4"/>
  <c r="N108" i="4"/>
  <c r="N101" i="4"/>
  <c r="N49" i="4"/>
  <c r="N59" i="4"/>
  <c r="N30" i="4"/>
  <c r="N36" i="4"/>
  <c r="N14" i="4"/>
  <c r="N82" i="4"/>
  <c r="N107" i="4"/>
  <c r="N110" i="4"/>
  <c r="N71" i="4"/>
  <c r="N17" i="4"/>
  <c r="N39" i="4"/>
  <c r="N15" i="4"/>
  <c r="N33" i="4"/>
  <c r="N87" i="4"/>
  <c r="N98" i="4"/>
  <c r="N102" i="4"/>
  <c r="N62" i="4"/>
  <c r="N53" i="4"/>
  <c r="N47" i="4"/>
  <c r="N12" i="4"/>
  <c r="N21" i="4"/>
  <c r="N11" i="4"/>
  <c r="N75" i="4"/>
  <c r="N111" i="4"/>
  <c r="N55" i="4"/>
  <c r="N44" i="4"/>
  <c r="N52" i="4"/>
  <c r="N18" i="4"/>
  <c r="N23" i="4"/>
  <c r="N91" i="4"/>
  <c r="N99" i="4"/>
  <c r="N95" i="4"/>
  <c r="N50" i="4"/>
  <c r="N46" i="4"/>
  <c r="N84" i="4"/>
  <c r="N76" i="4"/>
  <c r="N96" i="4"/>
  <c r="A173" i="5" l="1"/>
  <c r="A175" i="5"/>
  <c r="A176" i="5"/>
  <c r="A177" i="5"/>
  <c r="K58" i="5"/>
  <c r="K62" i="5"/>
  <c r="K66" i="5"/>
  <c r="K104" i="5"/>
  <c r="K108" i="5"/>
  <c r="K112" i="5"/>
  <c r="K114" i="5" l="1"/>
  <c r="K110" i="5"/>
  <c r="K106" i="5"/>
  <c r="K102" i="5"/>
  <c r="K64" i="5"/>
  <c r="K60" i="5"/>
  <c r="K56" i="5"/>
  <c r="K113" i="5"/>
  <c r="K111" i="5"/>
  <c r="K109" i="5"/>
  <c r="K107" i="5"/>
  <c r="K105" i="5"/>
  <c r="K103" i="5"/>
  <c r="K101" i="5"/>
  <c r="K65" i="5"/>
  <c r="K63" i="5"/>
  <c r="K61" i="5"/>
  <c r="K59" i="5"/>
  <c r="K57" i="5"/>
  <c r="K55" i="5"/>
  <c r="K84" i="6" l="1"/>
  <c r="K85" i="6"/>
  <c r="K92" i="6"/>
  <c r="K101" i="6"/>
  <c r="K87" i="6"/>
  <c r="K86" i="6"/>
  <c r="K73" i="6"/>
  <c r="K78" i="6"/>
  <c r="K90" i="6"/>
  <c r="K74" i="6"/>
  <c r="K102" i="6"/>
  <c r="L87" i="6" l="1"/>
  <c r="N87" i="6" s="1"/>
  <c r="L73" i="6"/>
  <c r="N73" i="6" s="1"/>
  <c r="L102" i="6"/>
  <c r="N102" i="6" s="1"/>
  <c r="L86" i="6"/>
  <c r="N86" i="6" s="1"/>
  <c r="L101" i="6"/>
  <c r="N101" i="6" s="1"/>
  <c r="L92" i="6"/>
  <c r="N92" i="6" s="1"/>
  <c r="L74" i="6"/>
  <c r="N74" i="6" s="1"/>
  <c r="L85" i="6"/>
  <c r="N85" i="6" s="1"/>
  <c r="L90" i="6"/>
  <c r="N90" i="6" s="1"/>
  <c r="L84" i="6"/>
  <c r="N84" i="6" s="1"/>
  <c r="L78" i="6"/>
  <c r="N78" i="6" s="1"/>
  <c r="A108" i="6" l="1"/>
  <c r="A107" i="6"/>
  <c r="A106" i="6"/>
  <c r="A104" i="6"/>
  <c r="A181" i="4"/>
  <c r="A183" i="4"/>
  <c r="A185" i="4"/>
  <c r="K129" i="4" l="1"/>
  <c r="K121" i="4"/>
  <c r="K114" i="4"/>
  <c r="K60" i="6"/>
  <c r="K59" i="6"/>
  <c r="K56" i="6"/>
  <c r="K58" i="6"/>
  <c r="K115" i="4"/>
  <c r="K133" i="4"/>
  <c r="K62" i="6"/>
  <c r="K64" i="6"/>
  <c r="K63" i="6"/>
  <c r="K61" i="6"/>
  <c r="K66" i="6"/>
  <c r="K65" i="6"/>
  <c r="K55" i="6"/>
  <c r="K57" i="6"/>
  <c r="K128" i="4"/>
  <c r="K123" i="4"/>
  <c r="K125" i="4"/>
  <c r="K134" i="4"/>
  <c r="K132" i="4"/>
  <c r="K117" i="4"/>
  <c r="K126" i="4"/>
  <c r="K116" i="4"/>
  <c r="K119" i="4"/>
  <c r="K124" i="4"/>
  <c r="K131" i="4"/>
  <c r="K118" i="4"/>
  <c r="K122" i="4"/>
  <c r="K130" i="4"/>
  <c r="K127" i="4"/>
  <c r="K120" i="4"/>
  <c r="N140" i="4" l="1"/>
  <c r="N147" i="4"/>
  <c r="N142" i="4"/>
  <c r="N141" i="4"/>
  <c r="N150" i="4"/>
  <c r="K47" i="8" l="1"/>
  <c r="L47" i="8" s="1"/>
  <c r="K25" i="8"/>
  <c r="L25" i="8" s="1"/>
  <c r="K29" i="8"/>
  <c r="L29" i="8" s="1"/>
  <c r="K10" i="8"/>
  <c r="L10" i="8" s="1"/>
  <c r="K11" i="8"/>
  <c r="L11" i="8" s="1"/>
  <c r="M118" i="5"/>
  <c r="N118" i="5" s="1"/>
  <c r="M122" i="5"/>
  <c r="N122" i="5" s="1"/>
  <c r="K44" i="8"/>
  <c r="L44" i="8" s="1"/>
  <c r="K21" i="8"/>
  <c r="L21" i="8" s="1"/>
  <c r="K30" i="8"/>
  <c r="L30" i="8" s="1"/>
  <c r="K12" i="8"/>
  <c r="L12" i="8" s="1"/>
  <c r="K39" i="8"/>
  <c r="L39" i="8" s="1"/>
  <c r="K27" i="8"/>
  <c r="L27" i="8" s="1"/>
  <c r="K16" i="8"/>
  <c r="L16" i="8" s="1"/>
  <c r="M56" i="6"/>
  <c r="N56" i="6" s="1"/>
  <c r="M58" i="6"/>
  <c r="N58" i="6" s="1"/>
  <c r="M60" i="6"/>
  <c r="N60" i="6" s="1"/>
  <c r="M62" i="6"/>
  <c r="N62" i="6" s="1"/>
  <c r="M64" i="6"/>
  <c r="N64" i="6" s="1"/>
  <c r="M66" i="6"/>
  <c r="N66" i="6" s="1"/>
  <c r="M52" i="6"/>
  <c r="N52" i="6" s="1"/>
  <c r="M32" i="6"/>
  <c r="N32" i="6" s="1"/>
  <c r="M124" i="5"/>
  <c r="N124" i="5" s="1"/>
  <c r="M102" i="5"/>
  <c r="N102" i="5" s="1"/>
  <c r="M106" i="5"/>
  <c r="N106" i="5" s="1"/>
  <c r="M110" i="5"/>
  <c r="N110" i="5" s="1"/>
  <c r="M114" i="5"/>
  <c r="N114" i="5" s="1"/>
  <c r="M98" i="5"/>
  <c r="N98" i="5" s="1"/>
  <c r="M82" i="5"/>
  <c r="N82" i="5" s="1"/>
  <c r="M58" i="5"/>
  <c r="N58" i="5" s="1"/>
  <c r="M62" i="5"/>
  <c r="N62" i="5" s="1"/>
  <c r="M66" i="5"/>
  <c r="N66" i="5" s="1"/>
  <c r="M51" i="5"/>
  <c r="N51" i="5" s="1"/>
  <c r="K17" i="8"/>
  <c r="L17" i="8" s="1"/>
  <c r="M50" i="5"/>
  <c r="N50" i="5" s="1"/>
  <c r="K36" i="8"/>
  <c r="L36" i="8" s="1"/>
  <c r="M48" i="5"/>
  <c r="N48" i="5" s="1"/>
  <c r="M46" i="5"/>
  <c r="N46" i="5" s="1"/>
  <c r="M50" i="6"/>
  <c r="N50" i="6" s="1"/>
  <c r="M30" i="6"/>
  <c r="N30" i="6" s="1"/>
  <c r="M34" i="6"/>
  <c r="N34" i="6" s="1"/>
  <c r="M120" i="5"/>
  <c r="N120" i="5" s="1"/>
  <c r="M104" i="5"/>
  <c r="N104" i="5" s="1"/>
  <c r="M108" i="5"/>
  <c r="N108" i="5" s="1"/>
  <c r="M112" i="5"/>
  <c r="N112" i="5" s="1"/>
  <c r="M96" i="5"/>
  <c r="N96" i="5" s="1"/>
  <c r="M80" i="5"/>
  <c r="N80" i="5" s="1"/>
  <c r="M56" i="5"/>
  <c r="N56" i="5" s="1"/>
  <c r="M60" i="5"/>
  <c r="N60" i="5" s="1"/>
  <c r="M64" i="5"/>
  <c r="N64" i="5" s="1"/>
  <c r="M118" i="4"/>
  <c r="N118" i="4" s="1"/>
  <c r="M122" i="4"/>
  <c r="N122" i="4" s="1"/>
  <c r="M130" i="4"/>
  <c r="N130" i="4" s="1"/>
  <c r="M134" i="4"/>
  <c r="N134" i="4" s="1"/>
  <c r="M38" i="4"/>
  <c r="N38" i="4" s="1"/>
  <c r="M121" i="4"/>
  <c r="N121" i="4" s="1"/>
  <c r="M61" i="4"/>
  <c r="N61" i="4" s="1"/>
  <c r="M115" i="4"/>
  <c r="N115" i="4" s="1"/>
  <c r="M119" i="4"/>
  <c r="N119" i="4" s="1"/>
  <c r="M127" i="4"/>
  <c r="N127" i="4" s="1"/>
  <c r="M131" i="4"/>
  <c r="N131" i="4" s="1"/>
  <c r="M67" i="4"/>
  <c r="N67" i="4" s="1"/>
  <c r="M29" i="4"/>
  <c r="N29" i="4" s="1"/>
  <c r="M125" i="4"/>
  <c r="N125" i="4" s="1"/>
  <c r="M70" i="4"/>
  <c r="N70" i="4" s="1"/>
  <c r="M35" i="4"/>
  <c r="N35" i="4" s="1"/>
  <c r="M116" i="4"/>
  <c r="N116" i="4" s="1"/>
  <c r="M124" i="4"/>
  <c r="N124" i="4" s="1"/>
  <c r="M128" i="4"/>
  <c r="N128" i="4" s="1"/>
  <c r="M64" i="4"/>
  <c r="N64" i="4" s="1"/>
  <c r="M32" i="4"/>
  <c r="N32" i="4" s="1"/>
  <c r="M133" i="4"/>
  <c r="N133" i="4" s="1"/>
  <c r="M85" i="3"/>
  <c r="N85" i="3" s="1"/>
  <c r="M87" i="3"/>
  <c r="N87" i="3" s="1"/>
  <c r="L69" i="4" l="1"/>
  <c r="M69" i="4"/>
  <c r="N69" i="4" s="1"/>
  <c r="L121" i="5"/>
  <c r="M121" i="5"/>
  <c r="N121" i="5" s="1"/>
  <c r="L79" i="5"/>
  <c r="M79" i="5"/>
  <c r="N79" i="5" s="1"/>
  <c r="M43" i="14"/>
  <c r="O43" i="14" s="1"/>
  <c r="N43" i="14"/>
  <c r="M426" i="14"/>
  <c r="O426" i="14" s="1"/>
  <c r="N426" i="14"/>
  <c r="L123" i="5"/>
  <c r="M123" i="5"/>
  <c r="N123" i="5" s="1"/>
  <c r="M376" i="14"/>
  <c r="O376" i="14" s="1"/>
  <c r="N376" i="14"/>
  <c r="L65" i="6"/>
  <c r="M65" i="6"/>
  <c r="N65" i="6" s="1"/>
  <c r="L120" i="4"/>
  <c r="M120" i="4"/>
  <c r="N120" i="4" s="1"/>
  <c r="L129" i="4"/>
  <c r="M129" i="4"/>
  <c r="N129" i="4" s="1"/>
  <c r="L37" i="4"/>
  <c r="M37" i="4"/>
  <c r="N37" i="4" s="1"/>
  <c r="L61" i="5"/>
  <c r="M61" i="5"/>
  <c r="N61" i="5" s="1"/>
  <c r="M410" i="14"/>
  <c r="O410" i="14" s="1"/>
  <c r="N410" i="14"/>
  <c r="J20" i="8"/>
  <c r="K20" i="8"/>
  <c r="L20" i="8" s="1"/>
  <c r="M374" i="14"/>
  <c r="O374" i="14" s="1"/>
  <c r="N374" i="14"/>
  <c r="L111" i="5"/>
  <c r="M111" i="5"/>
  <c r="N111" i="5" s="1"/>
  <c r="J28" i="8"/>
  <c r="K28" i="8"/>
  <c r="L28" i="8" s="1"/>
  <c r="M378" i="14"/>
  <c r="O378" i="14" s="1"/>
  <c r="N378" i="14"/>
  <c r="L57" i="5"/>
  <c r="M57" i="5"/>
  <c r="N57" i="5" s="1"/>
  <c r="J30" i="8"/>
  <c r="K31" i="8"/>
  <c r="L31" i="8" s="1"/>
  <c r="M53" i="14"/>
  <c r="O53" i="14" s="1"/>
  <c r="N53" i="14"/>
  <c r="L119" i="5"/>
  <c r="M119" i="5"/>
  <c r="N119" i="5" s="1"/>
  <c r="K42" i="8"/>
  <c r="L42" i="8" s="1"/>
  <c r="M372" i="14"/>
  <c r="O372" i="14" s="1"/>
  <c r="N372" i="14"/>
  <c r="L51" i="6"/>
  <c r="M51" i="6"/>
  <c r="N51" i="6" s="1"/>
  <c r="L63" i="6"/>
  <c r="M63" i="6"/>
  <c r="N63" i="6" s="1"/>
  <c r="K37" i="8"/>
  <c r="L37" i="8" s="1"/>
  <c r="L28" i="4"/>
  <c r="M28" i="4"/>
  <c r="N28" i="4" s="1"/>
  <c r="L114" i="4"/>
  <c r="M114" i="4"/>
  <c r="N114" i="4" s="1"/>
  <c r="L97" i="5"/>
  <c r="M97" i="5"/>
  <c r="N97" i="5" s="1"/>
  <c r="L51" i="5"/>
  <c r="M52" i="5"/>
  <c r="N52" i="5" s="1"/>
  <c r="M416" i="14"/>
  <c r="O416" i="14" s="1"/>
  <c r="N416" i="14"/>
  <c r="L29" i="6"/>
  <c r="M29" i="6"/>
  <c r="N29" i="6" s="1"/>
  <c r="L117" i="4"/>
  <c r="M117" i="4"/>
  <c r="N117" i="4" s="1"/>
  <c r="L132" i="4"/>
  <c r="M132" i="4"/>
  <c r="N132" i="4" s="1"/>
  <c r="L31" i="4"/>
  <c r="M31" i="4"/>
  <c r="N31" i="4" s="1"/>
  <c r="L66" i="4"/>
  <c r="M66" i="4"/>
  <c r="N66" i="4" s="1"/>
  <c r="L49" i="5"/>
  <c r="M49" i="5"/>
  <c r="N49" i="5" s="1"/>
  <c r="M418" i="14"/>
  <c r="O418" i="14" s="1"/>
  <c r="N418" i="14"/>
  <c r="L81" i="5"/>
  <c r="M81" i="5"/>
  <c r="N81" i="5" s="1"/>
  <c r="L113" i="5"/>
  <c r="M113" i="5"/>
  <c r="N113" i="5" s="1"/>
  <c r="L43" i="5"/>
  <c r="M44" i="5"/>
  <c r="N44" i="5" s="1"/>
  <c r="L55" i="5"/>
  <c r="M55" i="5"/>
  <c r="N55" i="5" s="1"/>
  <c r="L95" i="5"/>
  <c r="M95" i="5"/>
  <c r="N95" i="5" s="1"/>
  <c r="L107" i="5"/>
  <c r="M107" i="5"/>
  <c r="N107" i="5" s="1"/>
  <c r="L117" i="5"/>
  <c r="M117" i="5"/>
  <c r="N117" i="5" s="1"/>
  <c r="M422" i="14"/>
  <c r="O422" i="14" s="1"/>
  <c r="N422" i="14"/>
  <c r="L47" i="5"/>
  <c r="M47" i="5"/>
  <c r="N47" i="5" s="1"/>
  <c r="L27" i="6"/>
  <c r="M28" i="6"/>
  <c r="N28" i="6" s="1"/>
  <c r="J24" i="8"/>
  <c r="K24" i="8"/>
  <c r="L24" i="8" s="1"/>
  <c r="K45" i="8"/>
  <c r="L45" i="8" s="1"/>
  <c r="M49" i="14"/>
  <c r="O49" i="14" s="1"/>
  <c r="N49" i="14"/>
  <c r="L55" i="6"/>
  <c r="M55" i="6"/>
  <c r="N55" i="6" s="1"/>
  <c r="M424" i="14"/>
  <c r="O424" i="14" s="1"/>
  <c r="N424" i="14"/>
  <c r="L33" i="6"/>
  <c r="M33" i="6"/>
  <c r="N33" i="6" s="1"/>
  <c r="L49" i="6"/>
  <c r="M49" i="6"/>
  <c r="N49" i="6" s="1"/>
  <c r="L61" i="6"/>
  <c r="M61" i="6"/>
  <c r="N61" i="6" s="1"/>
  <c r="M51" i="14"/>
  <c r="O51" i="14" s="1"/>
  <c r="N51" i="14"/>
  <c r="M84" i="3"/>
  <c r="N84" i="3" s="1"/>
  <c r="L84" i="3"/>
  <c r="L34" i="4"/>
  <c r="M34" i="4"/>
  <c r="N34" i="4" s="1"/>
  <c r="L65" i="5"/>
  <c r="M65" i="5"/>
  <c r="N65" i="5" s="1"/>
  <c r="L59" i="5"/>
  <c r="M59" i="5"/>
  <c r="N59" i="5" s="1"/>
  <c r="L101" i="5"/>
  <c r="M101" i="5"/>
  <c r="N101" i="5" s="1"/>
  <c r="L77" i="5"/>
  <c r="M78" i="5"/>
  <c r="N78" i="5" s="1"/>
  <c r="L47" i="6"/>
  <c r="M48" i="6"/>
  <c r="N48" i="6" s="1"/>
  <c r="L57" i="6"/>
  <c r="M57" i="6"/>
  <c r="N57" i="6" s="1"/>
  <c r="M86" i="3"/>
  <c r="N86" i="3" s="1"/>
  <c r="L86" i="3"/>
  <c r="L60" i="4"/>
  <c r="M60" i="4"/>
  <c r="N60" i="4" s="1"/>
  <c r="L63" i="4"/>
  <c r="M63" i="4"/>
  <c r="N63" i="4" s="1"/>
  <c r="L123" i="4"/>
  <c r="M123" i="4"/>
  <c r="N123" i="4" s="1"/>
  <c r="L25" i="4"/>
  <c r="M26" i="4"/>
  <c r="N26" i="4" s="1"/>
  <c r="L57" i="4"/>
  <c r="M58" i="4"/>
  <c r="N58" i="4" s="1"/>
  <c r="L126" i="4"/>
  <c r="M126" i="4"/>
  <c r="N126" i="4" s="1"/>
  <c r="L109" i="5"/>
  <c r="M109" i="5"/>
  <c r="N109" i="5" s="1"/>
  <c r="L45" i="5"/>
  <c r="M45" i="5"/>
  <c r="N45" i="5" s="1"/>
  <c r="K34" i="8"/>
  <c r="L34" i="8" s="1"/>
  <c r="K46" i="8"/>
  <c r="L46" i="8" s="1"/>
  <c r="L63" i="5"/>
  <c r="M63" i="5"/>
  <c r="N63" i="5" s="1"/>
  <c r="L103" i="5"/>
  <c r="M103" i="5"/>
  <c r="N103" i="5" s="1"/>
  <c r="L105" i="5"/>
  <c r="M105" i="5"/>
  <c r="N105" i="5" s="1"/>
  <c r="L93" i="5"/>
  <c r="M94" i="5"/>
  <c r="N94" i="5" s="1"/>
  <c r="J22" i="8"/>
  <c r="K23" i="8"/>
  <c r="L23" i="8" s="1"/>
  <c r="M45" i="14"/>
  <c r="O45" i="14" s="1"/>
  <c r="N45" i="14"/>
  <c r="J26" i="8"/>
  <c r="K26" i="8"/>
  <c r="L26" i="8" s="1"/>
  <c r="K38" i="8"/>
  <c r="L38" i="8" s="1"/>
  <c r="M420" i="14"/>
  <c r="O420" i="14" s="1"/>
  <c r="N420" i="14"/>
  <c r="L31" i="6"/>
  <c r="M31" i="6"/>
  <c r="N31" i="6" s="1"/>
  <c r="L59" i="6"/>
  <c r="M59" i="6"/>
  <c r="N59" i="6" s="1"/>
  <c r="M47" i="14"/>
  <c r="O47" i="14" s="1"/>
  <c r="N47" i="14"/>
  <c r="I3" i="8" l="1"/>
  <c r="C14" i="18" s="1"/>
  <c r="C11" i="18"/>
  <c r="C13" i="18"/>
  <c r="N103" i="6"/>
  <c r="C17" i="18"/>
  <c r="C12" i="18"/>
  <c r="M78" i="3" l="1"/>
  <c r="M77" i="3"/>
  <c r="N77" i="3" l="1"/>
  <c r="L77" i="3"/>
  <c r="M73" i="3"/>
  <c r="M71" i="3"/>
  <c r="M64" i="3"/>
  <c r="M60" i="3"/>
  <c r="M75" i="3"/>
  <c r="M66" i="3"/>
  <c r="N78" i="3"/>
  <c r="M79" i="3"/>
  <c r="M74" i="3" l="1"/>
  <c r="N74" i="3" s="1"/>
  <c r="M76" i="3"/>
  <c r="N76" i="3" s="1"/>
  <c r="L56" i="3"/>
  <c r="M56" i="3"/>
  <c r="N56" i="3" s="1"/>
  <c r="M80" i="3"/>
  <c r="N80" i="3" s="1"/>
  <c r="M65" i="3"/>
  <c r="N65" i="3" s="1"/>
  <c r="M67" i="3"/>
  <c r="N67" i="3" s="1"/>
  <c r="M61" i="3"/>
  <c r="N61" i="3" s="1"/>
  <c r="M72" i="3"/>
  <c r="N72" i="3" s="1"/>
  <c r="M63" i="3"/>
  <c r="N63" i="3" s="1"/>
  <c r="N66" i="3"/>
  <c r="L66" i="3"/>
  <c r="N73" i="3"/>
  <c r="L73" i="3"/>
  <c r="N79" i="3"/>
  <c r="L79" i="3"/>
  <c r="N64" i="3"/>
  <c r="L64" i="3"/>
  <c r="N75" i="3"/>
  <c r="L75" i="3"/>
  <c r="L60" i="3"/>
  <c r="N71" i="3"/>
  <c r="L71" i="3"/>
  <c r="N60" i="3"/>
  <c r="M62" i="3"/>
  <c r="M58" i="3"/>
  <c r="N62" i="3" l="1"/>
  <c r="L62" i="3"/>
  <c r="N58" i="3"/>
  <c r="L58" i="3"/>
  <c r="C10" i="18" l="1"/>
  <c r="C19" i="18" s="1"/>
</calcChain>
</file>

<file path=xl/sharedStrings.xml><?xml version="1.0" encoding="utf-8"?>
<sst xmlns="http://schemas.openxmlformats.org/spreadsheetml/2006/main" count="6356" uniqueCount="1980">
  <si>
    <t>Адаптер для подключения проводного пульта или внешнего управления</t>
  </si>
  <si>
    <t>Беспроводной ПДУ</t>
  </si>
  <si>
    <t>Проводной ПДУ</t>
  </si>
  <si>
    <t>Групповой пульт управления</t>
  </si>
  <si>
    <t>Конвертор для сети Lonworks</t>
  </si>
  <si>
    <t>Системный контроллер</t>
  </si>
  <si>
    <t>Шлюз  BACnet</t>
  </si>
  <si>
    <t>Комплект соеденительных  кабелей для управления дополнительными устройствами</t>
  </si>
  <si>
    <t>Дренажный насос для подпотолочных моделей</t>
  </si>
  <si>
    <t>Заглушка воздуховыпускного отверстия</t>
  </si>
  <si>
    <t>Комплект для подмеса свежего воздуха</t>
  </si>
  <si>
    <t>Центральный пульт управления</t>
  </si>
  <si>
    <t>Ваш % скидки</t>
  </si>
  <si>
    <t>Объём, куб.м.</t>
  </si>
  <si>
    <t>Вес в кг, брутто</t>
  </si>
  <si>
    <t>Наружный</t>
  </si>
  <si>
    <t>Внутренний</t>
  </si>
  <si>
    <t>Сумма с учетом вашей скидки</t>
  </si>
  <si>
    <t>Кол-во</t>
  </si>
  <si>
    <t>Выносной датчик температуры</t>
  </si>
  <si>
    <t xml:space="preserve">Диагностическая программа мониторинга через Интернет </t>
  </si>
  <si>
    <t>Модель</t>
  </si>
  <si>
    <t>Мощность, кВт</t>
  </si>
  <si>
    <t>охл.</t>
  </si>
  <si>
    <t>нагрев</t>
  </si>
  <si>
    <t>Аксессуары</t>
  </si>
  <si>
    <t>Усилитель сигнала</t>
  </si>
  <si>
    <t xml:space="preserve">Внутренние блоки кассетного типа </t>
  </si>
  <si>
    <t xml:space="preserve">Внутренние блоки канального типа </t>
  </si>
  <si>
    <t>ARHG18LLTB</t>
  </si>
  <si>
    <t>Инверторные сплит-системы настенного типа (R410a, тепло/холод)</t>
  </si>
  <si>
    <t>Энергоэффективность</t>
  </si>
  <si>
    <t>EER</t>
  </si>
  <si>
    <t>COP</t>
  </si>
  <si>
    <t>4,12 / A</t>
  </si>
  <si>
    <t>3,21 / A</t>
  </si>
  <si>
    <t>3,62 / A</t>
  </si>
  <si>
    <t>3,91 / A</t>
  </si>
  <si>
    <t>4,35 / A</t>
  </si>
  <si>
    <t>4,55 / A</t>
  </si>
  <si>
    <t>3,87 / A</t>
  </si>
  <si>
    <t>Ионный деодорирующий фильтр, яблочно-катехиновый фильтр</t>
  </si>
  <si>
    <t>Соединительный кабель для подключения внешнего управления</t>
  </si>
  <si>
    <t>Декоративная
 панель</t>
  </si>
  <si>
    <t>4,38 / A</t>
  </si>
  <si>
    <t>3,68 / A</t>
  </si>
  <si>
    <t>3,61 / A</t>
  </si>
  <si>
    <t>3,08 / B</t>
  </si>
  <si>
    <t>3,78 / A</t>
  </si>
  <si>
    <t>4,91 / A</t>
  </si>
  <si>
    <t>4,43 / A</t>
  </si>
  <si>
    <t>3,85 / A</t>
  </si>
  <si>
    <t>3,72 / A</t>
  </si>
  <si>
    <t>2,81 / C</t>
  </si>
  <si>
    <t>3,71 / A</t>
  </si>
  <si>
    <t>10,0
(2,7-11,2)</t>
  </si>
  <si>
    <t>3,01 / B</t>
  </si>
  <si>
    <t>3,41 / B</t>
  </si>
  <si>
    <t>3,52 / A</t>
  </si>
  <si>
    <t>3,90 / A</t>
  </si>
  <si>
    <t>3,43 / B</t>
  </si>
  <si>
    <t>3,73/ A</t>
  </si>
  <si>
    <t>3,69 / A</t>
  </si>
  <si>
    <t>3,90  /A</t>
  </si>
  <si>
    <t>3,81 / A</t>
  </si>
  <si>
    <t>3,66 / A</t>
  </si>
  <si>
    <t>3,50 / A</t>
  </si>
  <si>
    <t>Комплект изоляции для работы в условиях высокой влажности</t>
  </si>
  <si>
    <t>Дополнительное програмное обеспечение для системного контроллера</t>
  </si>
  <si>
    <t>Состав 
комплекта</t>
  </si>
  <si>
    <t>Наружные блоки  (R410a, тепло/холод)</t>
  </si>
  <si>
    <t>Наружные блоки с возможностью подключения нескольких внутренних блоков по схеме Twin/Triple. Использование нескольких внутренних блоков вместо одного внутреннего блока большой производительности позволяет обеспечить равномерное распределение температуры по всему объёму помещения.</t>
  </si>
  <si>
    <t>Внутренний блок комплектуется проводным пультом и воздушным фильтром</t>
  </si>
  <si>
    <t xml:space="preserve">Инверторные наружные блоки с возможностью подключения нескольких внутренних блоков. Высокая эффективность, большая длина трассы, простой монтаж. </t>
  </si>
  <si>
    <t>Внутренние блоки кассетного типа компактные  (R410a, тепло/холод)</t>
  </si>
  <si>
    <t>Внутренние блоки канального типа  (R410a, тепло/холод)</t>
  </si>
  <si>
    <t>Внутренний блок комплектуется проводным пультом, дренажным насосом и воздушным фильтром</t>
  </si>
  <si>
    <t>Внутренние блоки напольно-подпотолочного типа  (R410a, тепло/холод)</t>
  </si>
  <si>
    <t>Комплект соеденительных  кабелей для подключения внешнего управления к внутренним блокам</t>
  </si>
  <si>
    <t>Внутренние блоки настенного типа c встроенным ЭРВ клапаном</t>
  </si>
  <si>
    <t>Ионный деодорирующий и яблочно-катехиновый фильтр</t>
  </si>
  <si>
    <t>Внутренние блоки настенного типа c выносным ЭРВ клапаном</t>
  </si>
  <si>
    <t>Внутренний блок комплектуется дренажным насосом и воздушным фильтром</t>
  </si>
  <si>
    <t>Внутренние блоки напольно-подпотолочного и подпотолочного типа  (R410a, тепло/холод)</t>
  </si>
  <si>
    <t>Внутренний блок комплектуется воздушными фильтрами</t>
  </si>
  <si>
    <t>Заглушка для напольных блоков</t>
  </si>
  <si>
    <t>Соединительный кабель для  подключения внешнего управления</t>
  </si>
  <si>
    <t>4,1 / A</t>
  </si>
  <si>
    <t xml:space="preserve">Система с рекуперацией тепла (одновременной работой в режимах охлаждения и обогрева). Инверторные наружные блоки с возможностью подключения нескольких внутренних блоков. Высокая эффективность, большая длина трассы, простой монтаж.  </t>
  </si>
  <si>
    <t>Сенсорный проводной пульт</t>
  </si>
  <si>
    <t>3,19 / B</t>
  </si>
  <si>
    <t>3,25 / A</t>
  </si>
  <si>
    <t>3,6 / A</t>
  </si>
  <si>
    <t>Сетевой конвертор для подключения к Modbus</t>
  </si>
  <si>
    <t>Сетевой конвертор для подключения к KNX</t>
  </si>
  <si>
    <t>3,49 / A</t>
  </si>
  <si>
    <t>Адаптер для управления через Wi-Fi</t>
  </si>
  <si>
    <t>3,53 / A</t>
  </si>
  <si>
    <t>AOHG45LBT8</t>
  </si>
  <si>
    <t>Габариты, мм</t>
  </si>
  <si>
    <t>578x790x300</t>
  </si>
  <si>
    <t>830x900x330</t>
  </si>
  <si>
    <t>268x840x203</t>
  </si>
  <si>
    <t>540x790x290</t>
  </si>
  <si>
    <t>620x790x290</t>
  </si>
  <si>
    <t>282x870x185</t>
  </si>
  <si>
    <t>578x790x315</t>
  </si>
  <si>
    <t>600x740x200</t>
  </si>
  <si>
    <t>1290x900x330</t>
  </si>
  <si>
    <t>270x1135x700</t>
  </si>
  <si>
    <t>400x1050x500</t>
  </si>
  <si>
    <t>199x990x655</t>
  </si>
  <si>
    <t>240x1660x700</t>
  </si>
  <si>
    <t xml:space="preserve">245x570x570 </t>
  </si>
  <si>
    <t>49x700x700</t>
  </si>
  <si>
    <t xml:space="preserve">288x840x840 </t>
  </si>
  <si>
    <t>50x950x950</t>
  </si>
  <si>
    <t>1290х900х330</t>
  </si>
  <si>
    <t>198x700x620</t>
  </si>
  <si>
    <t>425х1250х490</t>
  </si>
  <si>
    <t>450х1587х700</t>
  </si>
  <si>
    <t>550х1587х700</t>
  </si>
  <si>
    <t>245x570x570</t>
  </si>
  <si>
    <t>914x970x370</t>
  </si>
  <si>
    <t>275х790х215</t>
  </si>
  <si>
    <t>320х998х228</t>
  </si>
  <si>
    <t>245х570х570</t>
  </si>
  <si>
    <t>50x700x700</t>
  </si>
  <si>
    <t>246х840х840</t>
  </si>
  <si>
    <t>288х840х840</t>
  </si>
  <si>
    <t>198х700х620</t>
  </si>
  <si>
    <t>270х1135х700</t>
  </si>
  <si>
    <t>400х1050х500</t>
  </si>
  <si>
    <t>450х1550х700</t>
  </si>
  <si>
    <t>199х990х655</t>
  </si>
  <si>
    <t>240х1660х700</t>
  </si>
  <si>
    <t>С какими блоками cовместимы</t>
  </si>
  <si>
    <t>Название и назначение</t>
  </si>
  <si>
    <t>Совместим со всеми внутренними блоками, допускающими подключение проводного пульта управления. При интеграции необходим для каждого внутреннего блока.</t>
  </si>
  <si>
    <t>AGHG09-14L</t>
  </si>
  <si>
    <t>Совместим не со всеми
моделями, подробнее
см. тех. документацию.</t>
  </si>
  <si>
    <t>AUHG07-24L</t>
  </si>
  <si>
    <t>Со всеми внутренними блоками серии Flexible Multi в комбинации с
AOHG45LBT8</t>
  </si>
  <si>
    <t xml:space="preserve">Упрощенный проводной пуль с возможностью управления режимами </t>
  </si>
  <si>
    <t>Сет. конвертер для подключения
 сплит-системы к сети VRF Airstage V II</t>
  </si>
  <si>
    <t xml:space="preserve">Сетевой конвертор для подключения к Modbus </t>
  </si>
  <si>
    <t>Программа для расширенной сервисной диагностики</t>
  </si>
  <si>
    <t xml:space="preserve">Фланец круглый </t>
  </si>
  <si>
    <t>3,5 / B</t>
  </si>
  <si>
    <t xml:space="preserve">Инфракрасный пульт управления + приемник сигнала </t>
  </si>
  <si>
    <t>Инфракрасный пульт управления + приемник сигнала</t>
  </si>
  <si>
    <t xml:space="preserve"> Воздушный фильтр</t>
  </si>
  <si>
    <t xml:space="preserve">Фланец прямоугольный </t>
  </si>
  <si>
    <t xml:space="preserve">Дренажный насос </t>
  </si>
  <si>
    <t xml:space="preserve"> Воздушный фильтр </t>
  </si>
  <si>
    <t>ASHG-LFCA, AGHG-L</t>
  </si>
  <si>
    <t>Высоконапорные блоки</t>
  </si>
  <si>
    <t xml:space="preserve">Упрощенный проводной пульт с возможностью управления режимами </t>
  </si>
  <si>
    <t xml:space="preserve">Адаптер для подключения проводного пульта к </t>
  </si>
  <si>
    <t>ИК-приемник</t>
  </si>
  <si>
    <t>Соединительный кабель</t>
  </si>
  <si>
    <t>Контроллер внешнего переключения</t>
  </si>
  <si>
    <t>Разветвитель</t>
  </si>
  <si>
    <t xml:space="preserve">Разветвитель </t>
  </si>
  <si>
    <t>Коллектор</t>
  </si>
  <si>
    <t xml:space="preserve">Коллектор </t>
  </si>
  <si>
    <t>RB-блок однопортовый</t>
  </si>
  <si>
    <t xml:space="preserve">RB-блок однопортовый </t>
  </si>
  <si>
    <t xml:space="preserve">RB-блок четырехпортовый </t>
  </si>
  <si>
    <t>Проводной пульт для полнофункционального индивидуального управления блоком или группой (до 16 внутренних блоков, работающих в одном режиме)</t>
  </si>
  <si>
    <t>ASHG-LUCA, ASHG-LMCA</t>
  </si>
  <si>
    <t>ИТОГО</t>
  </si>
  <si>
    <t>ЭРВ-блок</t>
  </si>
  <si>
    <t>Блок управления</t>
  </si>
  <si>
    <t>Мультизональные системы (VRF)</t>
  </si>
  <si>
    <t xml:space="preserve">Общий вес брутто, кг </t>
  </si>
  <si>
    <t>Ваш заказ:</t>
  </si>
  <si>
    <t>Проводной пульт для индивидуального управления блоком или группой (до 16 внутренних блоков, работающих в одном режиме)</t>
  </si>
  <si>
    <t>Цена комплекта с вашей скидкой</t>
  </si>
  <si>
    <t>Цена  с вашей скидкой поблочно</t>
  </si>
  <si>
    <t>Розничная цена комплекта</t>
  </si>
  <si>
    <t>Розничная цена поблочно</t>
  </si>
  <si>
    <t>Розничная цена</t>
  </si>
  <si>
    <t xml:space="preserve">Со всеми внутренними блоками серии Flexible Multi </t>
  </si>
  <si>
    <t>Системы управления</t>
  </si>
  <si>
    <t>Разветвители для 2-х трубных систем</t>
  </si>
  <si>
    <t>Разветвители для 3-х трубных систем</t>
  </si>
  <si>
    <t>RB-блоки (только для 3-х трубных систем)</t>
  </si>
  <si>
    <t>DX-kit</t>
  </si>
  <si>
    <t>Прочее</t>
  </si>
  <si>
    <t>Оплата производится в рублях по курсу ЦБ РФ на день выставления счета.</t>
  </si>
  <si>
    <t>ДОСТАВКА КЛИМАТИЧЕСКОЙ ТЕХНИКИ ПО МОСКВЕ</t>
  </si>
  <si>
    <t>ДОСТАВКА КЛИМАТИЧЕСКОЙ ТЕХНИКИ В РЕГИОНЫ</t>
  </si>
  <si>
    <t xml:space="preserve">                                             </t>
  </si>
  <si>
    <t>6,8
(0,9-8,0)</t>
  </si>
  <si>
    <t>3,54 / B</t>
  </si>
  <si>
    <t>3,18 / B</t>
  </si>
  <si>
    <t>198x900x620</t>
  </si>
  <si>
    <t>1334x970x370</t>
  </si>
  <si>
    <t>1690x930x765</t>
  </si>
  <si>
    <t>1690x1240x765</t>
  </si>
  <si>
    <t>компания "АЯК-Москва"</t>
  </si>
  <si>
    <t>830х900х330</t>
  </si>
  <si>
    <t>998х970х370</t>
  </si>
  <si>
    <t>198х900х620</t>
  </si>
  <si>
    <t>198х1100х620</t>
  </si>
  <si>
    <t>8,5
(2,8-10,0)</t>
  </si>
  <si>
    <t>288x840x840</t>
  </si>
  <si>
    <t>Тел./факс: 8-800-23456-05</t>
  </si>
  <si>
    <t xml:space="preserve">  Мультизональные системы</t>
  </si>
  <si>
    <t xml:space="preserve">Eco Server                                                 </t>
  </si>
  <si>
    <t>3,43 / A</t>
  </si>
  <si>
    <t>4,0 / A</t>
  </si>
  <si>
    <t>3,58 / B</t>
  </si>
  <si>
    <t>3,32 / A</t>
  </si>
  <si>
    <t>3,75 / A</t>
  </si>
  <si>
    <t>3,04 / B</t>
  </si>
  <si>
    <t>3,64 / A</t>
  </si>
  <si>
    <t>3,8 / A</t>
  </si>
  <si>
    <t>4,05 / A</t>
  </si>
  <si>
    <t>3,7 / A</t>
  </si>
  <si>
    <t>3,37 / A</t>
  </si>
  <si>
    <t>3,03 / B</t>
  </si>
  <si>
    <t>340x1150x280</t>
  </si>
  <si>
    <t xml:space="preserve">246x840x840 </t>
  </si>
  <si>
    <t>53x950x950</t>
  </si>
  <si>
    <t>300x700x700</t>
  </si>
  <si>
    <t>300x1000x700</t>
  </si>
  <si>
    <t>300x1400x700</t>
  </si>
  <si>
    <t xml:space="preserve">Трехфазные инверторные наружные блоки с возможностью подключения нескольких внутренних блоков. Высокая эффективность, большая длина трассы, простой монтаж. </t>
  </si>
  <si>
    <t>198 x 700 x 450</t>
  </si>
  <si>
    <t>198 x 900 x 450</t>
  </si>
  <si>
    <t>198 x 1100 x 450</t>
  </si>
  <si>
    <t>Низконапорные блоки со встроенным дренажным насосом</t>
  </si>
  <si>
    <t>ИК-приемник для канальных блоков VRF</t>
  </si>
  <si>
    <t>Управляемые жалюзи для тонких канальных блоков 04-07-09-12-14</t>
  </si>
  <si>
    <t>Управляемые жалюзи для тонких канальных блоков 18</t>
  </si>
  <si>
    <t>Управляемые жалюзи для тонких канальных блоков 24</t>
  </si>
  <si>
    <t>Широкая декоративная панель для полноразмерных кассетных блоков</t>
  </si>
  <si>
    <t>Заглушка выпускного отверстия в кассетных блоках</t>
  </si>
  <si>
    <t>Разветвитель для параллельного подключении 2х EEV для</t>
  </si>
  <si>
    <t>Центральный сенсорный пульт управления</t>
  </si>
  <si>
    <t>Wi-Fi Controller</t>
  </si>
  <si>
    <t>Конвертор для подключения внутренних блоков к VRF системе</t>
  </si>
  <si>
    <t>Конвертор на MODBus</t>
  </si>
  <si>
    <t>Усилитель сигнала для VRF системы</t>
  </si>
  <si>
    <t>Утилита распределения расходования электроэнергии</t>
  </si>
  <si>
    <t>Комплект изоляции для работы при высокой влажности</t>
  </si>
  <si>
    <t>Датчик присутствия человека для кассетных блоков</t>
  </si>
  <si>
    <t>Кабель подключения внешнего управления</t>
  </si>
  <si>
    <t>ARHG07-09LLTA, ARHG12-14LLTB</t>
  </si>
  <si>
    <t>ARHG24LLTB</t>
  </si>
  <si>
    <t>UTY-VDGX</t>
  </si>
  <si>
    <t>2,94 / В</t>
  </si>
  <si>
    <t>3,4 / В</t>
  </si>
  <si>
    <t>3,3 / B</t>
  </si>
  <si>
    <t>3,5 / В </t>
  </si>
  <si>
    <t>4,0 /А </t>
  </si>
  <si>
    <t>2,69 / А</t>
  </si>
  <si>
    <t>3,16 / А</t>
  </si>
  <si>
    <t>Рекомендованная розничная цена</t>
  </si>
  <si>
    <t>Блок-распределитель на 2 внутренних блока</t>
  </si>
  <si>
    <t>Блок-распределитель на 3 внутренних блока</t>
  </si>
  <si>
    <t xml:space="preserve">Комплект разветвителей </t>
  </si>
  <si>
    <t>В комбинации с блоками-распределителями
и AOHG45LBT8</t>
  </si>
  <si>
    <t>600х740х200</t>
  </si>
  <si>
    <t>340х1150х280</t>
  </si>
  <si>
    <t>288х 840х 840</t>
  </si>
  <si>
    <t xml:space="preserve">Заглушка выпускного отверстия в кассетных блоках </t>
  </si>
  <si>
    <t>AUHG-LVLA(B)</t>
  </si>
  <si>
    <t>Конвертор (электропитание 12В) для подключения внутреннего блока  к VRF</t>
  </si>
  <si>
    <t>Конвертор (электропитание 220В) для подключения внутреннего блока  к VRF</t>
  </si>
  <si>
    <t>ARHG12-18LLTB</t>
  </si>
  <si>
    <t>ASHG07-14LMCA</t>
  </si>
  <si>
    <t>ASHG07-14LUCA</t>
  </si>
  <si>
    <t>ИК-приемник для кассетных блоков VRF</t>
  </si>
  <si>
    <t xml:space="preserve">Датчик присутствия человека </t>
  </si>
  <si>
    <t>Фильтр с длительным сроком службы</t>
  </si>
  <si>
    <t>Фильтр с длительным сроком службы </t>
  </si>
  <si>
    <t xml:space="preserve">Управляемые жалюзи для тонких канальных блоков </t>
  </si>
  <si>
    <t>Любой внутренний блок при наличии проводного пульта</t>
  </si>
  <si>
    <t>Внутренние блоки настенного типа серии Winner White</t>
  </si>
  <si>
    <t>Ресивер</t>
  </si>
  <si>
    <t>Обновленный упр. ПДУ двухпроводной(с управлением режимами)</t>
  </si>
  <si>
    <t>Обновленный упр. ПДУ двухпроводной(без управления режимами)</t>
  </si>
  <si>
    <t>UTY-PLGXR1/UTY-PLGXR2</t>
  </si>
  <si>
    <t>UTY-PLGXE2</t>
  </si>
  <si>
    <t>UTY-PEGX/PEGXZ1</t>
  </si>
  <si>
    <t xml:space="preserve">Розничная цена </t>
  </si>
  <si>
    <t>Внутренние блоки настенного типа серии Energy Plus</t>
  </si>
  <si>
    <t>Соединительный кабель для подключения нагревателя дренажного поддона</t>
  </si>
  <si>
    <t>www.general-aircond.ru</t>
  </si>
  <si>
    <t>09428, г. Москва, ул. 2-я Синичкина, д. 9А, Бизнес-центр Синица Плаза</t>
  </si>
  <si>
    <t>111020, г. Москва, ул. 2-я Синичкина, д. 9А, Бизнес-центр Синица Плаза</t>
  </si>
  <si>
    <t>Инверторные сплит-системы настенного типа (R32, тепло/холод)</t>
  </si>
  <si>
    <t>270x784x224</t>
  </si>
  <si>
    <t>541x663x290</t>
  </si>
  <si>
    <t>293x790x249</t>
  </si>
  <si>
    <t>542x799x290</t>
  </si>
  <si>
    <t>632x799x290</t>
  </si>
  <si>
    <t>270x834x215</t>
  </si>
  <si>
    <t>280x980x240</t>
  </si>
  <si>
    <t>716x820x315</t>
  </si>
  <si>
    <r>
      <t>Общий объем, м</t>
    </r>
    <r>
      <rPr>
        <b/>
        <vertAlign val="superscript"/>
        <sz val="11"/>
        <rFont val="Calibri"/>
        <family val="2"/>
        <charset val="204"/>
        <scheme val="minor"/>
      </rPr>
      <t xml:space="preserve">3  </t>
    </r>
  </si>
  <si>
    <r>
      <t>Объем, м</t>
    </r>
    <r>
      <rPr>
        <b/>
        <vertAlign val="superscript"/>
        <sz val="11"/>
        <color indexed="9"/>
        <rFont val="Calibri"/>
        <family val="2"/>
        <charset val="204"/>
        <scheme val="minor"/>
      </rPr>
      <t>3</t>
    </r>
  </si>
  <si>
    <r>
      <rPr>
        <b/>
        <sz val="10"/>
        <color indexed="63"/>
        <rFont val="Calibri"/>
        <family val="2"/>
        <charset val="204"/>
        <scheme val="minor"/>
      </rPr>
      <t>2,0</t>
    </r>
    <r>
      <rPr>
        <sz val="10"/>
        <color indexed="63"/>
        <rFont val="Calibri"/>
        <family val="2"/>
        <charset val="204"/>
        <scheme val="minor"/>
      </rPr>
      <t xml:space="preserve"> 
(0,9-2,8)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</si>
  <si>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
(0,9-3,4)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</si>
  <si>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 
(0,9-3,0)</t>
    </r>
  </si>
  <si>
    <r>
      <rPr>
        <b/>
        <sz val="10"/>
        <color indexed="63"/>
        <rFont val="Calibri"/>
        <family val="2"/>
        <charset val="204"/>
        <scheme val="minor"/>
      </rPr>
      <t>2,8</t>
    </r>
    <r>
      <rPr>
        <sz val="10"/>
        <color indexed="63"/>
        <rFont val="Calibri"/>
        <family val="2"/>
        <charset val="204"/>
        <scheme val="minor"/>
      </rPr>
      <t xml:space="preserve"> 
(0,9-3,8)</t>
    </r>
  </si>
  <si>
    <r>
      <rPr>
        <b/>
        <sz val="10"/>
        <color indexed="63"/>
        <rFont val="Calibri"/>
        <family val="2"/>
        <charset val="204"/>
        <scheme val="minor"/>
      </rPr>
      <t xml:space="preserve">3,4 
</t>
    </r>
    <r>
      <rPr>
        <sz val="10"/>
        <color indexed="63"/>
        <rFont val="Calibri"/>
        <family val="2"/>
        <charset val="204"/>
        <scheme val="minor"/>
      </rPr>
      <t>(0,9-3,7)</t>
    </r>
  </si>
  <si>
    <r>
      <rPr>
        <b/>
        <sz val="10"/>
        <color indexed="63"/>
        <rFont val="Calibri"/>
        <family val="2"/>
        <charset val="204"/>
        <scheme val="minor"/>
      </rPr>
      <t xml:space="preserve">3,8
</t>
    </r>
    <r>
      <rPr>
        <sz val="10"/>
        <color indexed="63"/>
        <rFont val="Calibri"/>
        <family val="2"/>
        <charset val="204"/>
        <scheme val="minor"/>
      </rPr>
      <t>(0,9-4,8)</t>
    </r>
  </si>
  <si>
    <r>
      <rPr>
        <b/>
        <sz val="10"/>
        <color indexed="63"/>
        <rFont val="Calibri"/>
        <family val="2"/>
        <charset val="204"/>
        <scheme val="minor"/>
      </rPr>
      <t xml:space="preserve">5,2 
</t>
    </r>
    <r>
      <rPr>
        <sz val="10"/>
        <color indexed="63"/>
        <rFont val="Calibri"/>
        <family val="2"/>
        <charset val="204"/>
        <scheme val="minor"/>
      </rPr>
      <t>(0,9-5,5)</t>
    </r>
  </si>
  <si>
    <r>
      <rPr>
        <b/>
        <sz val="10"/>
        <color indexed="63"/>
        <rFont val="Calibri"/>
        <family val="2"/>
        <charset val="204"/>
        <scheme val="minor"/>
      </rPr>
      <t xml:space="preserve">6,3
</t>
    </r>
    <r>
      <rPr>
        <sz val="10"/>
        <color indexed="63"/>
        <rFont val="Calibri"/>
        <family val="2"/>
        <charset val="204"/>
        <scheme val="minor"/>
      </rPr>
      <t>(0,9-5,5)</t>
    </r>
  </si>
  <si>
    <r>
      <rPr>
        <b/>
        <sz val="10"/>
        <color indexed="63"/>
        <rFont val="Calibri"/>
        <family val="2"/>
        <charset val="204"/>
        <scheme val="minor"/>
      </rPr>
      <t xml:space="preserve">7,1
</t>
    </r>
    <r>
      <rPr>
        <sz val="10"/>
        <color indexed="63"/>
        <rFont val="Calibri"/>
        <family val="2"/>
        <charset val="204"/>
        <scheme val="minor"/>
      </rPr>
      <t>(0,9-7,7)</t>
    </r>
  </si>
  <si>
    <r>
      <rPr>
        <b/>
        <sz val="10"/>
        <color indexed="63"/>
        <rFont val="Calibri"/>
        <family val="2"/>
        <charset val="204"/>
        <scheme val="minor"/>
      </rPr>
      <t xml:space="preserve">8,0
</t>
    </r>
    <r>
      <rPr>
        <sz val="10"/>
        <color indexed="63"/>
        <rFont val="Calibri"/>
        <family val="2"/>
        <charset val="204"/>
        <scheme val="minor"/>
      </rPr>
      <t>(0,9-9,0)</t>
    </r>
  </si>
  <si>
    <r>
      <rPr>
        <b/>
        <sz val="10"/>
        <color indexed="63"/>
        <rFont val="Calibri"/>
        <family val="2"/>
        <charset val="204"/>
        <scheme val="minor"/>
      </rPr>
      <t>2,0</t>
    </r>
    <r>
      <rPr>
        <sz val="10"/>
        <color indexed="63"/>
        <rFont val="Calibri"/>
        <family val="2"/>
        <charset val="204"/>
        <scheme val="minor"/>
      </rPr>
      <t xml:space="preserve"> 
(0,9-3,0)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</si>
  <si>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 
(0,9-3,2)</t>
    </r>
  </si>
  <si>
    <r>
      <rPr>
        <b/>
        <sz val="10"/>
        <color indexed="63"/>
        <rFont val="Calibri"/>
        <family val="2"/>
        <charset val="204"/>
        <scheme val="minor"/>
      </rPr>
      <t>2,8</t>
    </r>
    <r>
      <rPr>
        <sz val="10"/>
        <color indexed="63"/>
        <rFont val="Calibri"/>
        <family val="2"/>
        <charset val="204"/>
        <scheme val="minor"/>
      </rPr>
      <t xml:space="preserve"> 
(0,9-4,0)</t>
    </r>
  </si>
  <si>
    <r>
      <rPr>
        <b/>
        <sz val="10"/>
        <color indexed="63"/>
        <rFont val="Calibri"/>
        <family val="2"/>
        <charset val="204"/>
        <scheme val="minor"/>
      </rPr>
      <t xml:space="preserve">3,4 
</t>
    </r>
    <r>
      <rPr>
        <sz val="10"/>
        <color indexed="63"/>
        <rFont val="Calibri"/>
        <family val="2"/>
        <charset val="204"/>
        <scheme val="minor"/>
      </rPr>
      <t>(0,9-3,9)</t>
    </r>
  </si>
  <si>
    <r>
      <rPr>
        <b/>
        <sz val="10"/>
        <color indexed="63"/>
        <rFont val="Calibri"/>
        <family val="2"/>
        <charset val="204"/>
        <scheme val="minor"/>
      </rPr>
      <t xml:space="preserve">4,0
</t>
    </r>
    <r>
      <rPr>
        <sz val="10"/>
        <color indexed="63"/>
        <rFont val="Calibri"/>
        <family val="2"/>
        <charset val="204"/>
        <scheme val="minor"/>
      </rPr>
      <t>(0,9-5,3)</t>
    </r>
  </si>
  <si>
    <r>
      <rPr>
        <b/>
        <sz val="10"/>
        <color indexed="63"/>
        <rFont val="Calibri"/>
        <family val="2"/>
        <charset val="204"/>
        <scheme val="minor"/>
      </rPr>
      <t xml:space="preserve">4,2 
</t>
    </r>
    <r>
      <rPr>
        <sz val="10"/>
        <color indexed="63"/>
        <rFont val="Calibri"/>
        <family val="2"/>
        <charset val="204"/>
        <scheme val="minor"/>
      </rPr>
      <t>(0,9-4,4)</t>
    </r>
  </si>
  <si>
    <r>
      <rPr>
        <b/>
        <sz val="10"/>
        <color indexed="63"/>
        <rFont val="Calibri"/>
        <family val="2"/>
        <charset val="204"/>
        <scheme val="minor"/>
      </rPr>
      <t xml:space="preserve">5,4
</t>
    </r>
    <r>
      <rPr>
        <sz val="10"/>
        <color indexed="63"/>
        <rFont val="Calibri"/>
        <family val="2"/>
        <charset val="204"/>
        <scheme val="minor"/>
      </rPr>
      <t>(0,9-6,0)</t>
    </r>
  </si>
  <si>
    <r>
      <rPr>
        <b/>
        <sz val="10"/>
        <color indexed="63"/>
        <rFont val="Calibri"/>
        <family val="2"/>
        <charset val="204"/>
        <scheme val="minor"/>
      </rPr>
      <t xml:space="preserve">5,2
</t>
    </r>
    <r>
      <rPr>
        <sz val="10"/>
        <color indexed="63"/>
        <rFont val="Calibri"/>
        <family val="2"/>
        <charset val="204"/>
        <scheme val="minor"/>
      </rPr>
      <t>(0,9-6,0)</t>
    </r>
  </si>
  <si>
    <r>
      <rPr>
        <b/>
        <sz val="10"/>
        <color indexed="63"/>
        <rFont val="Calibri"/>
        <family val="2"/>
        <charset val="204"/>
        <scheme val="minor"/>
      </rPr>
      <t xml:space="preserve">6,3
</t>
    </r>
    <r>
      <rPr>
        <sz val="10"/>
        <color indexed="63"/>
        <rFont val="Calibri"/>
        <family val="2"/>
        <charset val="204"/>
        <scheme val="minor"/>
      </rPr>
      <t>(0,9-8,7)</t>
    </r>
  </si>
  <si>
    <r>
      <rPr>
        <b/>
        <sz val="10"/>
        <color indexed="63"/>
        <rFont val="Calibri"/>
        <family val="2"/>
        <charset val="204"/>
        <scheme val="minor"/>
      </rPr>
      <t xml:space="preserve">7,1
</t>
    </r>
    <r>
      <rPr>
        <sz val="10"/>
        <color indexed="63"/>
        <rFont val="Calibri"/>
        <family val="2"/>
        <charset val="204"/>
        <scheme val="minor"/>
      </rPr>
      <t>(0,9-8,3)</t>
    </r>
  </si>
  <si>
    <r>
      <rPr>
        <b/>
        <sz val="10"/>
        <color indexed="63"/>
        <rFont val="Calibri"/>
        <family val="2"/>
        <charset val="204"/>
        <scheme val="minor"/>
      </rPr>
      <t xml:space="preserve">8,0
</t>
    </r>
    <r>
      <rPr>
        <sz val="10"/>
        <color indexed="63"/>
        <rFont val="Calibri"/>
        <family val="2"/>
        <charset val="204"/>
        <scheme val="minor"/>
      </rPr>
      <t>(0,9-10,1)</t>
    </r>
  </si>
  <si>
    <r>
      <rPr>
        <b/>
        <sz val="10"/>
        <color indexed="63"/>
        <rFont val="Calibri"/>
        <family val="2"/>
        <charset val="204"/>
        <scheme val="minor"/>
      </rPr>
      <t xml:space="preserve">8,8
</t>
    </r>
    <r>
      <rPr>
        <sz val="10"/>
        <color indexed="63"/>
        <rFont val="Calibri"/>
        <family val="2"/>
        <charset val="204"/>
        <scheme val="minor"/>
      </rPr>
      <t>(2,2-11,0)</t>
    </r>
  </si>
  <si>
    <r>
      <rPr>
        <b/>
        <sz val="10"/>
        <color indexed="63"/>
        <rFont val="Calibri"/>
        <family val="2"/>
        <charset val="204"/>
        <scheme val="minor"/>
      </rPr>
      <t xml:space="preserve">10,1
</t>
    </r>
    <r>
      <rPr>
        <sz val="10"/>
        <color indexed="63"/>
        <rFont val="Calibri"/>
        <family val="2"/>
        <charset val="204"/>
        <scheme val="minor"/>
      </rPr>
      <t>(2,7-11,2)</t>
    </r>
  </si>
  <si>
    <r>
      <rPr>
        <b/>
        <sz val="10"/>
        <color indexed="63"/>
        <rFont val="Calibri"/>
        <family val="2"/>
        <charset val="204"/>
        <scheme val="minor"/>
      </rPr>
      <t>5,4</t>
    </r>
    <r>
      <rPr>
        <sz val="10"/>
        <color indexed="63"/>
        <rFont val="Calibri"/>
        <family val="2"/>
        <charset val="204"/>
        <scheme val="minor"/>
      </rPr>
      <t xml:space="preserve"> 
(0,9-6,0)</t>
    </r>
  </si>
  <si>
    <r>
      <t xml:space="preserve">3,5
</t>
    </r>
    <r>
      <rPr>
        <sz val="10"/>
        <color indexed="63"/>
        <rFont val="Calibri"/>
        <family val="2"/>
        <charset val="204"/>
        <scheme val="minor"/>
      </rPr>
      <t>(0,9-5,5)</t>
    </r>
  </si>
  <si>
    <r>
      <t xml:space="preserve">2,6
</t>
    </r>
    <r>
      <rPr>
        <sz val="10"/>
        <color indexed="63"/>
        <rFont val="Calibri"/>
        <family val="2"/>
        <charset val="204"/>
        <scheme val="minor"/>
      </rPr>
      <t>(0,9-3,5)</t>
    </r>
  </si>
  <si>
    <r>
      <t xml:space="preserve">3,5
</t>
    </r>
    <r>
      <rPr>
        <sz val="10"/>
        <rFont val="Calibri"/>
        <family val="2"/>
        <charset val="204"/>
        <scheme val="minor"/>
      </rPr>
      <t>(0,9-4,0)</t>
    </r>
  </si>
  <si>
    <r>
      <t xml:space="preserve">4,5
</t>
    </r>
    <r>
      <rPr>
        <sz val="10"/>
        <color indexed="63"/>
        <rFont val="Calibri"/>
        <family val="2"/>
        <charset val="204"/>
        <scheme val="minor"/>
      </rPr>
      <t>(0,9-6,6)</t>
    </r>
  </si>
  <si>
    <r>
      <t xml:space="preserve">4,2
</t>
    </r>
    <r>
      <rPr>
        <sz val="10"/>
        <rFont val="Calibri"/>
        <family val="2"/>
        <charset val="204"/>
        <scheme val="minor"/>
      </rPr>
      <t>(0,9-4,0)</t>
    </r>
  </si>
  <si>
    <r>
      <t xml:space="preserve">5,2
</t>
    </r>
    <r>
      <rPr>
        <sz val="10"/>
        <color indexed="63"/>
        <rFont val="Calibri"/>
        <family val="2"/>
        <charset val="204"/>
        <scheme val="minor"/>
      </rPr>
      <t>(0,9-6,6)</t>
    </r>
  </si>
  <si>
    <r>
      <rPr>
        <b/>
        <sz val="24"/>
        <color rgb="FFE30017"/>
        <rFont val="Calibri"/>
        <family val="2"/>
        <charset val="204"/>
        <scheme val="minor"/>
      </rPr>
      <t xml:space="preserve">Eco Range        </t>
    </r>
    <r>
      <rPr>
        <sz val="24"/>
        <color indexed="10"/>
        <rFont val="Calibri"/>
        <family val="2"/>
        <charset val="204"/>
        <scheme val="minor"/>
      </rPr>
      <t xml:space="preserve">                           </t>
    </r>
  </si>
  <si>
    <r>
      <rPr>
        <b/>
        <sz val="24"/>
        <color indexed="10"/>
        <rFont val="Calibri"/>
        <family val="2"/>
        <charset val="204"/>
        <scheme val="minor"/>
      </rPr>
      <t xml:space="preserve">Standard       </t>
    </r>
    <r>
      <rPr>
        <sz val="24"/>
        <color indexed="10"/>
        <rFont val="Calibri"/>
        <family val="2"/>
        <charset val="204"/>
        <scheme val="minor"/>
      </rPr>
      <t xml:space="preserve">                                      </t>
    </r>
  </si>
  <si>
    <r>
      <rPr>
        <b/>
        <sz val="10"/>
        <rFont val="Calibri"/>
        <family val="2"/>
        <charset val="204"/>
        <scheme val="minor"/>
      </rPr>
      <t>6,8</t>
    </r>
    <r>
      <rPr>
        <sz val="10"/>
        <rFont val="Calibri"/>
        <family val="2"/>
        <charset val="204"/>
        <scheme val="minor"/>
      </rPr>
      <t xml:space="preserve">
(0,9-8,0)</t>
    </r>
  </si>
  <si>
    <r>
      <rPr>
        <b/>
        <sz val="10"/>
        <rFont val="Calibri"/>
        <family val="2"/>
        <charset val="204"/>
        <scheme val="minor"/>
      </rPr>
      <t>8,5</t>
    </r>
    <r>
      <rPr>
        <sz val="10"/>
        <rFont val="Calibri"/>
        <family val="2"/>
        <charset val="204"/>
        <scheme val="minor"/>
      </rPr>
      <t xml:space="preserve">
(2,8-10,0)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</si>
  <si>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(2,7-11,2)</t>
    </r>
  </si>
  <si>
    <r>
      <rPr>
        <b/>
        <sz val="10"/>
        <rFont val="Calibri"/>
        <family val="2"/>
        <charset val="204"/>
        <scheme val="minor"/>
      </rPr>
      <t>9,5</t>
    </r>
    <r>
      <rPr>
        <sz val="10"/>
        <rFont val="Calibri"/>
        <family val="2"/>
        <charset val="204"/>
        <scheme val="minor"/>
      </rPr>
      <t xml:space="preserve">
(2,8-11,2)</t>
    </r>
  </si>
  <si>
    <r>
      <rPr>
        <b/>
        <sz val="10"/>
        <rFont val="Calibri"/>
        <family val="2"/>
        <charset val="204"/>
        <scheme val="minor"/>
      </rPr>
      <t>10,8</t>
    </r>
    <r>
      <rPr>
        <sz val="10"/>
        <rFont val="Calibri"/>
        <family val="2"/>
        <charset val="204"/>
        <scheme val="minor"/>
      </rPr>
      <t xml:space="preserve">
(2,7-12,7)</t>
    </r>
  </si>
  <si>
    <r>
      <rPr>
        <b/>
        <sz val="10"/>
        <rFont val="Calibri"/>
        <family val="2"/>
        <charset val="204"/>
        <scheme val="minor"/>
      </rPr>
      <t>3,5</t>
    </r>
    <r>
      <rPr>
        <sz val="10"/>
        <rFont val="Calibri"/>
        <family val="2"/>
        <charset val="204"/>
        <scheme val="minor"/>
      </rPr>
      <t xml:space="preserve">
(0,9-4,4)</t>
    </r>
  </si>
  <si>
    <r>
      <rPr>
        <b/>
        <sz val="10"/>
        <rFont val="Calibri"/>
        <family val="2"/>
        <charset val="204"/>
        <scheme val="minor"/>
      </rPr>
      <t>4,1</t>
    </r>
    <r>
      <rPr>
        <sz val="10"/>
        <rFont val="Calibri"/>
        <family val="2"/>
        <charset val="204"/>
        <scheme val="minor"/>
      </rPr>
      <t xml:space="preserve">
(0,9-5,7)</t>
    </r>
  </si>
  <si>
    <r>
      <rPr>
        <b/>
        <sz val="10"/>
        <rFont val="Calibri"/>
        <family val="2"/>
        <charset val="204"/>
        <scheme val="minor"/>
      </rPr>
      <t>4,3</t>
    </r>
    <r>
      <rPr>
        <sz val="10"/>
        <rFont val="Calibri"/>
        <family val="2"/>
        <charset val="204"/>
        <scheme val="minor"/>
      </rPr>
      <t xml:space="preserve">
(0,9-5,4)</t>
    </r>
  </si>
  <si>
    <r>
      <rPr>
        <b/>
        <sz val="10"/>
        <rFont val="Calibri"/>
        <family val="2"/>
        <charset val="204"/>
        <scheme val="minor"/>
      </rPr>
      <t>5,0</t>
    </r>
    <r>
      <rPr>
        <sz val="10"/>
        <rFont val="Calibri"/>
        <family val="2"/>
        <charset val="204"/>
        <scheme val="minor"/>
      </rPr>
      <t xml:space="preserve">
(0,9-6,5)</t>
    </r>
  </si>
  <si>
    <r>
      <rPr>
        <b/>
        <sz val="10"/>
        <rFont val="Calibri"/>
        <family val="2"/>
        <charset val="204"/>
        <scheme val="minor"/>
      </rPr>
      <t>5,2</t>
    </r>
    <r>
      <rPr>
        <sz val="10"/>
        <rFont val="Calibri"/>
        <family val="2"/>
        <charset val="204"/>
        <scheme val="minor"/>
      </rPr>
      <t xml:space="preserve">
(0,9-5,9)</t>
    </r>
  </si>
  <si>
    <r>
      <rPr>
        <b/>
        <sz val="10"/>
        <rFont val="Calibri"/>
        <family val="2"/>
        <charset val="204"/>
        <scheme val="minor"/>
      </rPr>
      <t>6,0</t>
    </r>
    <r>
      <rPr>
        <sz val="10"/>
        <rFont val="Calibri"/>
        <family val="2"/>
        <charset val="204"/>
        <scheme val="minor"/>
      </rPr>
      <t xml:space="preserve">
(0,9-7,5)</t>
    </r>
  </si>
  <si>
    <r>
      <t>12,1</t>
    </r>
    <r>
      <rPr>
        <sz val="10"/>
        <rFont val="Calibri"/>
        <family val="2"/>
        <charset val="204"/>
        <scheme val="minor"/>
      </rPr>
      <t xml:space="preserve">
(4,0-14,0)</t>
    </r>
  </si>
  <si>
    <r>
      <t>10,0</t>
    </r>
    <r>
      <rPr>
        <sz val="10"/>
        <rFont val="Calibri"/>
        <family val="2"/>
        <charset val="204"/>
        <scheme val="minor"/>
      </rPr>
      <t xml:space="preserve">
(4,7-11,4)</t>
    </r>
  </si>
  <si>
    <r>
      <t>11,2</t>
    </r>
    <r>
      <rPr>
        <sz val="10"/>
        <rFont val="Calibri"/>
        <family val="2"/>
        <charset val="204"/>
        <scheme val="minor"/>
      </rPr>
      <t xml:space="preserve">
(5,0-14,0)</t>
    </r>
  </si>
  <si>
    <r>
      <rPr>
        <b/>
        <sz val="10"/>
        <rFont val="Calibri"/>
        <family val="2"/>
        <charset val="204"/>
        <scheme val="minor"/>
      </rPr>
      <t>13,4</t>
    </r>
    <r>
      <rPr>
        <sz val="10"/>
        <rFont val="Calibri"/>
        <family val="2"/>
        <charset val="204"/>
        <scheme val="minor"/>
      </rPr>
      <t xml:space="preserve">
(5,0-14,5)</t>
    </r>
  </si>
  <si>
    <r>
      <t>2,83</t>
    </r>
    <r>
      <rPr>
        <b/>
        <sz val="10"/>
        <color rgb="FF212121"/>
        <rFont val="Calibri"/>
        <family val="2"/>
        <charset val="204"/>
        <scheme val="minor"/>
      </rPr>
      <t> / В</t>
    </r>
  </si>
  <si>
    <r>
      <t xml:space="preserve">4,4
</t>
    </r>
    <r>
      <rPr>
        <sz val="10"/>
        <color indexed="63"/>
        <rFont val="Calibri"/>
        <family val="2"/>
        <charset val="204"/>
        <scheme val="minor"/>
      </rPr>
      <t>(1,1-5,4)</t>
    </r>
  </si>
  <si>
    <r>
      <t xml:space="preserve">6,8
</t>
    </r>
    <r>
      <rPr>
        <sz val="10"/>
        <color indexed="63"/>
        <rFont val="Calibri"/>
        <family val="2"/>
        <charset val="204"/>
        <scheme val="minor"/>
      </rPr>
      <t>(2,0-8,0)</t>
    </r>
  </si>
  <si>
    <r>
      <t xml:space="preserve">6,8
</t>
    </r>
    <r>
      <rPr>
        <sz val="10"/>
        <color indexed="63"/>
        <rFont val="Calibri"/>
        <family val="2"/>
        <charset val="204"/>
        <scheme val="minor"/>
      </rPr>
      <t>(1,8-8,5)</t>
    </r>
  </si>
  <si>
    <r>
      <t xml:space="preserve">8,0
</t>
    </r>
    <r>
      <rPr>
        <sz val="10"/>
        <color indexed="63"/>
        <rFont val="Calibri"/>
        <family val="2"/>
        <charset val="204"/>
        <scheme val="minor"/>
      </rPr>
      <t>(2,0-9,2)</t>
    </r>
  </si>
  <si>
    <r>
      <rPr>
        <sz val="14"/>
        <rFont val="Calibri"/>
        <family val="2"/>
        <charset val="204"/>
        <scheme val="minor"/>
      </rPr>
      <t xml:space="preserve">
</t>
    </r>
    <r>
      <rPr>
        <sz val="11"/>
        <color theme="0" tint="-0.34998626667073579"/>
        <rFont val="Calibri"/>
        <family val="2"/>
        <charset val="204"/>
        <scheme val="minor"/>
      </rPr>
      <t>Телефон:</t>
    </r>
    <r>
      <rPr>
        <sz val="14"/>
        <rFont val="Calibri"/>
        <family val="2"/>
        <charset val="204"/>
        <scheme val="minor"/>
      </rPr>
      <t xml:space="preserve"> 
</t>
    </r>
    <r>
      <rPr>
        <b/>
        <sz val="16"/>
        <color rgb="FFFF0000"/>
        <rFont val="Calibri"/>
        <family val="2"/>
        <charset val="204"/>
        <scheme val="minor"/>
      </rPr>
      <t>8-495-660-11-11</t>
    </r>
    <r>
      <rPr>
        <sz val="10"/>
        <rFont val="Calibri"/>
        <family val="2"/>
        <charset val="204"/>
        <scheme val="minor"/>
      </rPr>
      <t xml:space="preserve">
</t>
    </r>
  </si>
  <si>
    <r>
      <rPr>
        <sz val="14"/>
        <rFont val="Calibri"/>
        <family val="2"/>
        <charset val="204"/>
        <scheme val="minor"/>
      </rPr>
      <t xml:space="preserve">
</t>
    </r>
    <r>
      <rPr>
        <sz val="11"/>
        <color theme="0" tint="-0.249977111117893"/>
        <rFont val="Calibri"/>
        <family val="2"/>
        <charset val="204"/>
        <scheme val="minor"/>
      </rPr>
      <t xml:space="preserve">Телефон: </t>
    </r>
    <r>
      <rPr>
        <sz val="14"/>
        <rFont val="Calibri"/>
        <family val="2"/>
        <charset val="204"/>
        <scheme val="minor"/>
      </rPr>
      <t xml:space="preserve">
</t>
    </r>
    <r>
      <rPr>
        <b/>
        <sz val="16"/>
        <color rgb="FFFF0000"/>
        <rFont val="Calibri"/>
        <family val="2"/>
        <charset val="204"/>
        <scheme val="minor"/>
      </rPr>
      <t>8-800-100-44-44</t>
    </r>
    <r>
      <rPr>
        <sz val="10"/>
        <rFont val="Calibri"/>
        <family val="2"/>
        <charset val="204"/>
        <scheme val="minor"/>
      </rPr>
      <t xml:space="preserve">
</t>
    </r>
  </si>
  <si>
    <r>
      <rPr>
        <sz val="14"/>
        <rFont val="Calibri"/>
        <family val="2"/>
        <charset val="204"/>
        <scheme val="minor"/>
      </rPr>
      <t xml:space="preserve">
</t>
    </r>
    <r>
      <rPr>
        <sz val="11"/>
        <color theme="0" tint="-0.249977111117893"/>
        <rFont val="Calibri"/>
        <family val="2"/>
        <charset val="204"/>
        <scheme val="minor"/>
      </rPr>
      <t xml:space="preserve">Телефон: </t>
    </r>
    <r>
      <rPr>
        <sz val="14"/>
        <rFont val="Calibri"/>
        <family val="2"/>
        <charset val="204"/>
        <scheme val="minor"/>
      </rPr>
      <t xml:space="preserve">
</t>
    </r>
    <r>
      <rPr>
        <b/>
        <sz val="16"/>
        <color rgb="FFFF0000"/>
        <rFont val="Calibri"/>
        <family val="2"/>
        <charset val="204"/>
        <scheme val="minor"/>
      </rPr>
      <t>8(495)660-20-49</t>
    </r>
    <r>
      <rPr>
        <sz val="10"/>
        <rFont val="Calibri"/>
        <family val="2"/>
        <charset val="204"/>
        <scheme val="minor"/>
      </rPr>
      <t xml:space="preserve">
</t>
    </r>
  </si>
  <si>
    <r>
      <t>Транспортная Компания "ПЭК" организует автомобильные перевозки грузов в любой населённый пункт, расположенный в пределах 300 км от каждого из 100 филиалов компании, которые разбросаны по всей стране и связаны единой информационной сетью</t>
    </r>
    <r>
      <rPr>
        <b/>
        <sz val="10"/>
        <rFont val="Calibri"/>
        <family val="2"/>
        <charset val="204"/>
        <scheme val="minor"/>
      </rPr>
      <t xml:space="preserve">. Доставка грузов отслеживается сотрудниками Компании "ПЭК" в реальном времени, клиентам может быть предоставлено e-mail либо SMS-оповещение. </t>
    </r>
  </si>
  <si>
    <r>
      <t xml:space="preserve">Транспортная компания «Мейджик Транс» обеспечивает высокие стандарты безопасности. Все перемещения транспорта отслеживаются спутниковыми системами. А единая информационная сеть, объединяющая наши филиалы, упрощает поиск информации по грузам позволяя контролировать любое перемещение груза.
</t>
    </r>
    <r>
      <rPr>
        <b/>
        <sz val="10"/>
        <rFont val="Calibri"/>
        <family val="2"/>
        <charset val="204"/>
        <scheme val="minor"/>
      </rPr>
      <t>В каждом филиале, транспортной компании «Мейджик Транс», имеется оборудованный склад, оснащенный всеми необходимыми техническими средствами.</t>
    </r>
  </si>
  <si>
    <r>
      <rPr>
        <sz val="10"/>
        <rFont val="Calibri"/>
        <family val="2"/>
        <charset val="204"/>
        <scheme val="minor"/>
      </rPr>
      <t xml:space="preserve">«ГлавДоставка» — перспективная, динамично развивающаяся транспортная компания по грузоперевозкам, оказывающая весь спектр услуг по доставке и обработке грузов различного назначения.  </t>
    </r>
    <r>
      <rPr>
        <b/>
        <sz val="10"/>
        <rFont val="Calibri"/>
        <family val="2"/>
        <charset val="204"/>
        <scheme val="minor"/>
      </rPr>
      <t>«ГлавДоставка» осуществляет грузоперевозки по всей России и за ее пределами, поэтому любой ваш груз,будет вовремя доставлен получателю.</t>
    </r>
  </si>
  <si>
    <t>Designer</t>
  </si>
  <si>
    <t>Nocria X</t>
  </si>
  <si>
    <t>293x786x378</t>
  </si>
  <si>
    <t>704x820x315</t>
  </si>
  <si>
    <r>
      <rPr>
        <b/>
        <sz val="10"/>
        <color indexed="63"/>
        <rFont val="Calibri"/>
        <family val="2"/>
        <charset val="204"/>
        <scheme val="minor"/>
      </rPr>
      <t xml:space="preserve">2,0 
</t>
    </r>
    <r>
      <rPr>
        <sz val="10"/>
        <color indexed="63"/>
        <rFont val="Calibri"/>
        <family val="2"/>
        <charset val="204"/>
        <scheme val="minor"/>
      </rPr>
      <t>(0,9-3,0)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</si>
  <si>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 
(0,9-3,4)</t>
    </r>
  </si>
  <si>
    <t>295x950x230</t>
  </si>
  <si>
    <r>
      <rPr>
        <b/>
        <sz val="10"/>
        <color indexed="63"/>
        <rFont val="Calibri"/>
        <family val="2"/>
        <charset val="204"/>
        <scheme val="minor"/>
      </rPr>
      <t>2,8</t>
    </r>
    <r>
      <rPr>
        <sz val="10"/>
        <color indexed="63"/>
        <rFont val="Calibri"/>
        <family val="2"/>
        <charset val="204"/>
        <scheme val="minor"/>
      </rPr>
      <t xml:space="preserve">
(0,9-4,0)</t>
    </r>
  </si>
  <si>
    <r>
      <rPr>
        <b/>
        <sz val="10"/>
        <color indexed="63"/>
        <rFont val="Calibri"/>
        <family val="2"/>
        <charset val="204"/>
        <scheme val="minor"/>
      </rPr>
      <t>3,4</t>
    </r>
    <r>
      <rPr>
        <sz val="10"/>
        <color indexed="63"/>
        <rFont val="Calibri"/>
        <family val="2"/>
        <charset val="204"/>
        <scheme val="minor"/>
      </rPr>
      <t xml:space="preserve">
(0,9-3,9)</t>
    </r>
  </si>
  <si>
    <r>
      <rPr>
        <b/>
        <sz val="10"/>
        <color indexed="63"/>
        <rFont val="Calibri"/>
        <family val="2"/>
        <charset val="204"/>
        <scheme val="minor"/>
      </rPr>
      <t>4,0</t>
    </r>
    <r>
      <rPr>
        <sz val="10"/>
        <color indexed="63"/>
        <rFont val="Calibri"/>
        <family val="2"/>
        <charset val="204"/>
        <scheme val="minor"/>
      </rPr>
      <t xml:space="preserve"> 
(0,9-5,3)</t>
    </r>
  </si>
  <si>
    <t>4,17 / A</t>
  </si>
  <si>
    <r>
      <rPr>
        <b/>
        <sz val="10"/>
        <color indexed="63"/>
        <rFont val="Calibri"/>
        <family val="2"/>
        <charset val="204"/>
        <scheme val="minor"/>
      </rPr>
      <t>4,2</t>
    </r>
    <r>
      <rPr>
        <sz val="10"/>
        <color indexed="63"/>
        <rFont val="Calibri"/>
        <family val="2"/>
        <charset val="204"/>
        <scheme val="minor"/>
      </rPr>
      <t xml:space="preserve"> 
(0,9-4,4)</t>
    </r>
  </si>
  <si>
    <r>
      <rPr>
        <b/>
        <sz val="10"/>
        <color indexed="63"/>
        <rFont val="Calibri"/>
        <family val="2"/>
        <charset val="204"/>
        <scheme val="minor"/>
      </rPr>
      <t xml:space="preserve">8,0
</t>
    </r>
    <r>
      <rPr>
        <sz val="10"/>
        <color indexed="63"/>
        <rFont val="Calibri"/>
        <family val="2"/>
        <charset val="204"/>
        <scheme val="minor"/>
      </rPr>
      <t>(2,9-9,0)</t>
    </r>
  </si>
  <si>
    <t>4,19 / A</t>
  </si>
  <si>
    <t>3,74 / A</t>
  </si>
  <si>
    <r>
      <rPr>
        <b/>
        <sz val="10"/>
        <color indexed="63"/>
        <rFont val="Calibri"/>
        <family val="2"/>
        <charset val="204"/>
        <scheme val="minor"/>
      </rPr>
      <t xml:space="preserve">9,4
</t>
    </r>
    <r>
      <rPr>
        <sz val="10"/>
        <color indexed="63"/>
        <rFont val="Calibri"/>
        <family val="2"/>
        <charset val="204"/>
        <scheme val="minor"/>
      </rPr>
      <t>(2,9-10,0)</t>
    </r>
  </si>
  <si>
    <t>Ваша скидка на бытовые сплит-системы:</t>
  </si>
  <si>
    <t>Ваш заказ</t>
  </si>
  <si>
    <t>Вес брутто, кг</t>
  </si>
  <si>
    <t>3,82 / A</t>
  </si>
  <si>
    <t>3,51 / A</t>
  </si>
  <si>
    <r>
      <rPr>
        <b/>
        <sz val="10"/>
        <rFont val="Calibri"/>
        <family val="2"/>
        <charset val="204"/>
        <scheme val="minor"/>
      </rPr>
      <t>7,5</t>
    </r>
    <r>
      <rPr>
        <sz val="10"/>
        <rFont val="Calibri"/>
        <family val="2"/>
        <charset val="204"/>
        <scheme val="minor"/>
      </rPr>
      <t xml:space="preserve">
(0,9-9,1)</t>
    </r>
  </si>
  <si>
    <t>3,98 / A</t>
  </si>
  <si>
    <t>3,95 / A</t>
  </si>
  <si>
    <t>3,26 / A</t>
  </si>
  <si>
    <t>4,4 / A</t>
  </si>
  <si>
    <t>788x940x320</t>
  </si>
  <si>
    <r>
      <rPr>
        <b/>
        <sz val="10"/>
        <rFont val="Calibri"/>
        <family val="2"/>
        <charset val="204"/>
        <scheme val="minor"/>
      </rPr>
      <t>12,1</t>
    </r>
    <r>
      <rPr>
        <sz val="10"/>
        <rFont val="Calibri"/>
        <family val="2"/>
        <charset val="204"/>
        <scheme val="minor"/>
      </rPr>
      <t xml:space="preserve">
(4,0-14,0)</t>
    </r>
  </si>
  <si>
    <r>
      <rPr>
        <b/>
        <sz val="10"/>
        <rFont val="Calibri"/>
        <family val="2"/>
        <charset val="204"/>
        <scheme val="minor"/>
      </rPr>
      <t>13,5</t>
    </r>
    <r>
      <rPr>
        <sz val="10"/>
        <rFont val="Calibri"/>
        <family val="2"/>
        <charset val="204"/>
        <scheme val="minor"/>
      </rPr>
      <t xml:space="preserve">
(4,2-16,2)</t>
    </r>
  </si>
  <si>
    <t>3,35 / A</t>
  </si>
  <si>
    <t>4,2 / A</t>
  </si>
  <si>
    <t>998x940x320</t>
  </si>
  <si>
    <r>
      <rPr>
        <b/>
        <sz val="10"/>
        <rFont val="Calibri"/>
        <family val="2"/>
        <charset val="204"/>
        <scheme val="minor"/>
      </rPr>
      <t>13,4</t>
    </r>
    <r>
      <rPr>
        <sz val="10"/>
        <rFont val="Calibri"/>
        <family val="2"/>
        <charset val="204"/>
        <scheme val="minor"/>
      </rPr>
      <t xml:space="preserve">
(4,5-14,5)</t>
    </r>
  </si>
  <si>
    <r>
      <rPr>
        <b/>
        <sz val="10"/>
        <rFont val="Calibri"/>
        <family val="2"/>
        <charset val="204"/>
        <scheme val="minor"/>
      </rPr>
      <t>15,5</t>
    </r>
    <r>
      <rPr>
        <sz val="10"/>
        <rFont val="Calibri"/>
        <family val="2"/>
        <charset val="204"/>
        <scheme val="minor"/>
      </rPr>
      <t xml:space="preserve">
(4,7-16,5)</t>
    </r>
  </si>
  <si>
    <t>3,73 / A</t>
  </si>
  <si>
    <r>
      <rPr>
        <b/>
        <sz val="10"/>
        <rFont val="Calibri"/>
        <family val="2"/>
        <charset val="204"/>
        <scheme val="minor"/>
      </rPr>
      <t>5,2</t>
    </r>
    <r>
      <rPr>
        <sz val="10"/>
        <rFont val="Calibri"/>
        <family val="2"/>
        <charset val="204"/>
        <scheme val="minor"/>
      </rPr>
      <t xml:space="preserve">
(0,9-5,4)</t>
    </r>
  </si>
  <si>
    <r>
      <rPr>
        <b/>
        <sz val="10"/>
        <rFont val="Calibri"/>
        <family val="2"/>
        <charset val="204"/>
        <scheme val="minor"/>
      </rPr>
      <t>6,0</t>
    </r>
    <r>
      <rPr>
        <sz val="10"/>
        <rFont val="Calibri"/>
        <family val="2"/>
        <charset val="204"/>
        <scheme val="minor"/>
      </rPr>
      <t xml:space="preserve">
(0,9-6,3)</t>
    </r>
  </si>
  <si>
    <r>
      <rPr>
        <b/>
        <sz val="10"/>
        <rFont val="Calibri"/>
        <family val="2"/>
        <charset val="204"/>
        <scheme val="minor"/>
      </rPr>
      <t>7,0</t>
    </r>
    <r>
      <rPr>
        <sz val="10"/>
        <rFont val="Calibri"/>
        <family val="2"/>
        <charset val="204"/>
        <scheme val="minor"/>
      </rPr>
      <t xml:space="preserve">
(0,9-7,4)</t>
    </r>
  </si>
  <si>
    <t>3,24 / A</t>
  </si>
  <si>
    <t>3,63 / A</t>
  </si>
  <si>
    <r>
      <rPr>
        <b/>
        <sz val="10"/>
        <rFont val="Calibri"/>
        <family val="2"/>
        <charset val="204"/>
        <scheme val="minor"/>
      </rPr>
      <t>6,8</t>
    </r>
    <r>
      <rPr>
        <sz val="10"/>
        <rFont val="Calibri"/>
        <family val="2"/>
        <charset val="204"/>
        <scheme val="minor"/>
      </rPr>
      <t xml:space="preserve">
(0,9-7,4)</t>
    </r>
  </si>
  <si>
    <r>
      <rPr>
        <b/>
        <sz val="10"/>
        <rFont val="Calibri"/>
        <family val="2"/>
        <charset val="204"/>
        <scheme val="minor"/>
      </rPr>
      <t>7,5</t>
    </r>
    <r>
      <rPr>
        <sz val="10"/>
        <rFont val="Calibri"/>
        <family val="2"/>
        <charset val="204"/>
        <scheme val="minor"/>
      </rPr>
      <t xml:space="preserve">
(0,9-8,6)</t>
    </r>
  </si>
  <si>
    <r>
      <rPr>
        <b/>
        <sz val="10"/>
        <rFont val="Calibri"/>
        <family val="2"/>
        <charset val="204"/>
        <scheme val="minor"/>
      </rPr>
      <t>8,5</t>
    </r>
    <r>
      <rPr>
        <sz val="10"/>
        <rFont val="Calibri"/>
        <family val="2"/>
        <charset val="204"/>
        <scheme val="minor"/>
      </rPr>
      <t xml:space="preserve">
(2,8-9,6)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</si>
  <si>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(2,7-10,8)</t>
    </r>
  </si>
  <si>
    <t>3,79 / A</t>
  </si>
  <si>
    <r>
      <rPr>
        <b/>
        <sz val="10"/>
        <rFont val="Calibri"/>
        <family val="2"/>
        <charset val="204"/>
        <scheme val="minor"/>
      </rPr>
      <t>9,5</t>
    </r>
    <r>
      <rPr>
        <sz val="10"/>
        <rFont val="Calibri"/>
        <family val="2"/>
        <charset val="204"/>
        <scheme val="minor"/>
      </rPr>
      <t xml:space="preserve">
(2,8-10,6)</t>
    </r>
  </si>
  <si>
    <r>
      <rPr>
        <b/>
        <sz val="10"/>
        <rFont val="Calibri"/>
        <family val="2"/>
        <charset val="204"/>
        <scheme val="minor"/>
      </rPr>
      <t>10,8</t>
    </r>
    <r>
      <rPr>
        <sz val="10"/>
        <rFont val="Calibri"/>
        <family val="2"/>
        <charset val="204"/>
        <scheme val="minor"/>
      </rPr>
      <t xml:space="preserve">
(2,7-12,5)</t>
    </r>
  </si>
  <si>
    <t>3,1 / A</t>
  </si>
  <si>
    <r>
      <rPr>
        <b/>
        <sz val="10"/>
        <rFont val="Calibri"/>
        <family val="2"/>
        <charset val="204"/>
        <scheme val="minor"/>
      </rPr>
      <t>12,1</t>
    </r>
    <r>
      <rPr>
        <sz val="10"/>
        <rFont val="Calibri"/>
        <family val="2"/>
        <charset val="204"/>
        <scheme val="minor"/>
      </rPr>
      <t xml:space="preserve">
(4,0-12,6)</t>
    </r>
  </si>
  <si>
    <r>
      <rPr>
        <b/>
        <sz val="10"/>
        <rFont val="Calibri"/>
        <family val="2"/>
        <charset val="204"/>
        <scheme val="minor"/>
      </rPr>
      <t>13,5</t>
    </r>
    <r>
      <rPr>
        <sz val="10"/>
        <rFont val="Calibri"/>
        <family val="2"/>
        <charset val="204"/>
        <scheme val="minor"/>
      </rPr>
      <t xml:space="preserve">
(4,2-15,0)</t>
    </r>
  </si>
  <si>
    <t>2,8 / B</t>
  </si>
  <si>
    <r>
      <rPr>
        <b/>
        <sz val="10"/>
        <rFont val="Calibri"/>
        <family val="2"/>
        <charset val="204"/>
        <scheme val="minor"/>
      </rPr>
      <t>13,4</t>
    </r>
    <r>
      <rPr>
        <sz val="10"/>
        <rFont val="Calibri"/>
        <family val="2"/>
        <charset val="204"/>
        <scheme val="minor"/>
      </rPr>
      <t xml:space="preserve">
(4,5-13,8)</t>
    </r>
  </si>
  <si>
    <r>
      <rPr>
        <b/>
        <sz val="10"/>
        <rFont val="Calibri"/>
        <family val="2"/>
        <charset val="204"/>
        <scheme val="minor"/>
      </rPr>
      <t>15,5</t>
    </r>
    <r>
      <rPr>
        <sz val="10"/>
        <rFont val="Calibri"/>
        <family val="2"/>
        <charset val="204"/>
        <scheme val="minor"/>
      </rPr>
      <t xml:space="preserve">
(4,7-16,0)</t>
    </r>
  </si>
  <si>
    <t>2,75 / B</t>
  </si>
  <si>
    <r>
      <rPr>
        <b/>
        <sz val="10"/>
        <rFont val="Calibri"/>
        <family val="2"/>
        <charset val="204"/>
        <scheme val="minor"/>
      </rPr>
      <t>2,5</t>
    </r>
    <r>
      <rPr>
        <sz val="10"/>
        <rFont val="Calibri"/>
        <family val="2"/>
        <charset val="204"/>
        <scheme val="minor"/>
      </rPr>
      <t xml:space="preserve">
(0,9-3,2)</t>
    </r>
  </si>
  <si>
    <r>
      <rPr>
        <b/>
        <sz val="10"/>
        <rFont val="Calibri"/>
        <family val="2"/>
        <charset val="204"/>
        <scheme val="minor"/>
      </rPr>
      <t>3,2</t>
    </r>
    <r>
      <rPr>
        <sz val="10"/>
        <rFont val="Calibri"/>
        <family val="2"/>
        <charset val="204"/>
        <scheme val="minor"/>
      </rPr>
      <t xml:space="preserve">
(0,9-4,7)</t>
    </r>
  </si>
  <si>
    <t>4,57 / A</t>
  </si>
  <si>
    <t xml:space="preserve">4,05 /A </t>
  </si>
  <si>
    <t>3,76 / A</t>
  </si>
  <si>
    <t xml:space="preserve">3,8 /A </t>
  </si>
  <si>
    <t>3,36 / A</t>
  </si>
  <si>
    <t>3,3 / A</t>
  </si>
  <si>
    <t>49x620x620</t>
  </si>
  <si>
    <t xml:space="preserve">3,64 /A </t>
  </si>
  <si>
    <t xml:space="preserve">3,5 /A </t>
  </si>
  <si>
    <t>3,14 / A</t>
  </si>
  <si>
    <t>Ваша скидка:</t>
  </si>
  <si>
    <t>3,5 / A</t>
  </si>
  <si>
    <t>3,13 / B</t>
  </si>
  <si>
    <t>3,51 / B</t>
  </si>
  <si>
    <t>4,02 / A</t>
  </si>
  <si>
    <t>7,5
(0,9-9,1)</t>
  </si>
  <si>
    <t>4,06 / A</t>
  </si>
  <si>
    <r>
      <t>9,5</t>
    </r>
    <r>
      <rPr>
        <sz val="10"/>
        <rFont val="Calibri"/>
        <family val="2"/>
        <charset val="204"/>
        <scheme val="minor"/>
      </rPr>
      <t xml:space="preserve">
(2,8-11,2)</t>
    </r>
  </si>
  <si>
    <t>4,01  /A</t>
  </si>
  <si>
    <t>15,5
(4,7-16,5)</t>
  </si>
  <si>
    <t>3,98 / А</t>
  </si>
  <si>
    <t>6,0
(0,9-6,7)</t>
  </si>
  <si>
    <t>7,0
(0,9-8,0)</t>
  </si>
  <si>
    <r>
      <t>10,6</t>
    </r>
    <r>
      <rPr>
        <sz val="10"/>
        <rFont val="Calibri"/>
        <family val="2"/>
        <charset val="204"/>
        <scheme val="minor"/>
      </rPr>
      <t xml:space="preserve">
(2,7-12,7)</t>
    </r>
  </si>
  <si>
    <t>3,2 / A</t>
  </si>
  <si>
    <r>
      <t>12,1</t>
    </r>
    <r>
      <rPr>
        <sz val="10"/>
        <rFont val="Calibri"/>
        <family val="2"/>
        <charset val="204"/>
        <scheme val="minor"/>
      </rPr>
      <t xml:space="preserve">
(4,0-13,0)</t>
    </r>
  </si>
  <si>
    <r>
      <t>13,5</t>
    </r>
    <r>
      <rPr>
        <sz val="10"/>
        <rFont val="Calibri"/>
        <family val="2"/>
        <charset val="204"/>
        <scheme val="minor"/>
      </rPr>
      <t xml:space="preserve">
(4,2-15,2)</t>
    </r>
  </si>
  <si>
    <t>2,87 / B</t>
  </si>
  <si>
    <t>6,8
(0,9-7,4)</t>
  </si>
  <si>
    <t>7,5
(0,9-8,6)</t>
  </si>
  <si>
    <t>3,11 / B</t>
  </si>
  <si>
    <t>8,5
(2,8-9,6)</t>
  </si>
  <si>
    <t>10,0
(2,7-10,8)</t>
  </si>
  <si>
    <r>
      <t>9,5</t>
    </r>
    <r>
      <rPr>
        <sz val="10"/>
        <rFont val="Calibri"/>
        <family val="2"/>
        <charset val="204"/>
        <scheme val="minor"/>
      </rPr>
      <t xml:space="preserve">
(2,8-10,6)</t>
    </r>
  </si>
  <si>
    <r>
      <t>10,8</t>
    </r>
    <r>
      <rPr>
        <sz val="10"/>
        <rFont val="Calibri"/>
        <family val="2"/>
        <charset val="204"/>
        <scheme val="minor"/>
      </rPr>
      <t xml:space="preserve">
(2,7-12,5)</t>
    </r>
  </si>
  <si>
    <t>3,04 / A</t>
  </si>
  <si>
    <t>3,56 / A</t>
  </si>
  <si>
    <r>
      <t>12,1</t>
    </r>
    <r>
      <rPr>
        <sz val="10"/>
        <rFont val="Calibri"/>
        <family val="2"/>
        <charset val="204"/>
        <scheme val="minor"/>
      </rPr>
      <t xml:space="preserve">
(4,0-12,6)</t>
    </r>
  </si>
  <si>
    <r>
      <t>13,5</t>
    </r>
    <r>
      <rPr>
        <sz val="10"/>
        <rFont val="Calibri"/>
        <family val="2"/>
        <charset val="204"/>
        <scheme val="minor"/>
      </rPr>
      <t xml:space="preserve">
(4,2-15,0)</t>
    </r>
  </si>
  <si>
    <t>2,85 / B</t>
  </si>
  <si>
    <t>3,23 / B</t>
  </si>
  <si>
    <t>2,5 / B</t>
  </si>
  <si>
    <r>
      <t>13,5</t>
    </r>
    <r>
      <rPr>
        <sz val="10"/>
        <rFont val="Calibri"/>
        <family val="2"/>
        <charset val="204"/>
        <scheme val="minor"/>
      </rPr>
      <t xml:space="preserve">
(5,0-16,2)</t>
    </r>
  </si>
  <si>
    <t>2,91 / B</t>
  </si>
  <si>
    <r>
      <rPr>
        <b/>
        <sz val="10"/>
        <rFont val="Calibri"/>
        <family val="2"/>
        <charset val="204"/>
        <scheme val="minor"/>
      </rPr>
      <t>15,5</t>
    </r>
    <r>
      <rPr>
        <sz val="10"/>
        <rFont val="Calibri"/>
        <family val="2"/>
        <charset val="204"/>
        <scheme val="minor"/>
      </rPr>
      <t xml:space="preserve">
(5,5-18,0)</t>
    </r>
  </si>
  <si>
    <t>UTDLF60KA</t>
  </si>
  <si>
    <t>Ваша скидка на мультисплит-системы:</t>
  </si>
  <si>
    <t>Наружные блоки  (R32, тепло/холод)</t>
  </si>
  <si>
    <r>
      <t xml:space="preserve">4,0
</t>
    </r>
    <r>
      <rPr>
        <sz val="10"/>
        <color indexed="63"/>
        <rFont val="Calibri"/>
        <family val="2"/>
        <charset val="204"/>
        <scheme val="minor"/>
      </rPr>
      <t>(1,4-4,6)</t>
    </r>
  </si>
  <si>
    <t>4,63 / A</t>
  </si>
  <si>
    <r>
      <t xml:space="preserve">5,0
</t>
    </r>
    <r>
      <rPr>
        <sz val="10"/>
        <color indexed="63"/>
        <rFont val="Calibri"/>
        <family val="2"/>
        <charset val="204"/>
        <scheme val="minor"/>
      </rPr>
      <t>(1,7-5,8)</t>
    </r>
  </si>
  <si>
    <r>
      <t xml:space="preserve">5,6
</t>
    </r>
    <r>
      <rPr>
        <sz val="10"/>
        <color indexed="63"/>
        <rFont val="Calibri"/>
        <family val="2"/>
        <charset val="204"/>
        <scheme val="minor"/>
      </rPr>
      <t>(1,8-6,6)</t>
    </r>
  </si>
  <si>
    <t>4,03 / A</t>
  </si>
  <si>
    <t>4,59 / A</t>
  </si>
  <si>
    <t>Внутренние блоки настенного типа серии Standard</t>
  </si>
  <si>
    <t>Внутренние блоки настенного типа серии Designer</t>
  </si>
  <si>
    <t>Внутренние блоки кассетного типа компактные  (R32, тепло/холод)</t>
  </si>
  <si>
    <t>Внутренние блоки канального типа  (R32, тепло/холод)</t>
  </si>
  <si>
    <r>
      <t xml:space="preserve">Наружные блоки мини J-IVS  (R410a, тепло/холод) </t>
    </r>
    <r>
      <rPr>
        <b/>
        <sz val="16"/>
        <color indexed="9"/>
        <rFont val="Calibri"/>
        <family val="2"/>
        <charset val="204"/>
        <scheme val="minor"/>
      </rPr>
      <t xml:space="preserve">                </t>
    </r>
    <r>
      <rPr>
        <b/>
        <sz val="14"/>
        <color indexed="9"/>
        <rFont val="Arial"/>
        <family val="2"/>
        <charset val="204"/>
      </rPr>
      <t/>
    </r>
  </si>
  <si>
    <t>Наружные блоки мини J-IV (R410a, тепло/холод)</t>
  </si>
  <si>
    <t>Наружные блоки J-IVL (R410a, тепло/холод)</t>
  </si>
  <si>
    <t>Наружные блоки VR-IV (R410a, тепло/холод)</t>
  </si>
  <si>
    <t>Наружные блоки V-III  (R410a, тепло/холод)</t>
  </si>
  <si>
    <t>Ваша скидка на бытовые системы:</t>
  </si>
  <si>
    <t>Ваша скидка на PAC и аксессуары:</t>
  </si>
  <si>
    <t>Внутренний блок комплектуется дренажным насосом и воздушным фильтром. Пульт управления заказывается отдельно.</t>
  </si>
  <si>
    <t>(3ф.)</t>
  </si>
  <si>
    <t>(1ф.)</t>
  </si>
  <si>
    <t>Цена</t>
  </si>
  <si>
    <t>Совместимость</t>
  </si>
  <si>
    <t>Сумма</t>
  </si>
  <si>
    <t>Мультизональные системы</t>
  </si>
  <si>
    <t>Наружные блоки серий J-IIS, J-IVS, J-II, J-III, J-IV, J-IIIL, J-IVL, V-II, V-III, VR-II</t>
  </si>
  <si>
    <t>Распродажа</t>
  </si>
  <si>
    <t>Внимание! Предложение действительно на оборудование, имеющееся в остатках.</t>
  </si>
  <si>
    <t>217х663х595</t>
  </si>
  <si>
    <t>217х953х595</t>
  </si>
  <si>
    <t>РАСПРОДАЖА</t>
  </si>
  <si>
    <t>4,5 / A</t>
  </si>
  <si>
    <t>788х940х320</t>
  </si>
  <si>
    <t>1428х1080х480</t>
  </si>
  <si>
    <t>1428x1080x480</t>
  </si>
  <si>
    <t>Инфракрасный пульт управления</t>
  </si>
  <si>
    <t>3,35 / А</t>
  </si>
  <si>
    <t>3,7 / А</t>
  </si>
  <si>
    <r>
      <t>6,0</t>
    </r>
    <r>
      <rPr>
        <sz val="10"/>
        <rFont val="Calibri"/>
        <family val="2"/>
        <charset val="204"/>
        <scheme val="minor"/>
      </rPr>
      <t xml:space="preserve">
(0,9-6,7)</t>
    </r>
  </si>
  <si>
    <r>
      <t>7,0</t>
    </r>
    <r>
      <rPr>
        <sz val="10"/>
        <rFont val="Calibri"/>
        <family val="2"/>
        <charset val="204"/>
        <scheme val="minor"/>
      </rPr>
      <t xml:space="preserve">
(0,9-8,0)</t>
    </r>
  </si>
  <si>
    <r>
      <t>6,8</t>
    </r>
    <r>
      <rPr>
        <sz val="10"/>
        <rFont val="Calibri"/>
        <family val="2"/>
        <charset val="204"/>
        <scheme val="minor"/>
      </rPr>
      <t xml:space="preserve">
(0,9-8,0)</t>
    </r>
  </si>
  <si>
    <r>
      <t>7,5</t>
    </r>
    <r>
      <rPr>
        <sz val="10"/>
        <rFont val="Calibri"/>
        <family val="2"/>
        <charset val="204"/>
        <scheme val="minor"/>
      </rPr>
      <t xml:space="preserve">
(0,9-9,1)</t>
    </r>
  </si>
  <si>
    <t>3,59 / B</t>
  </si>
  <si>
    <t>235х1080х705</t>
  </si>
  <si>
    <t>235х1390х705</t>
  </si>
  <si>
    <t>632х799х290</t>
  </si>
  <si>
    <t>716х820х315</t>
  </si>
  <si>
    <t>3,35 / C</t>
  </si>
  <si>
    <r>
      <t>12,1</t>
    </r>
    <r>
      <rPr>
        <sz val="10"/>
        <color indexed="63"/>
        <rFont val="Calibri"/>
        <family val="2"/>
        <charset val="204"/>
        <scheme val="minor"/>
      </rPr>
      <t xml:space="preserve">
(4,0-13,5)</t>
    </r>
  </si>
  <si>
    <r>
      <t>13,5</t>
    </r>
    <r>
      <rPr>
        <sz val="10"/>
        <color indexed="63"/>
        <rFont val="Calibri"/>
        <family val="2"/>
        <charset val="204"/>
        <scheme val="minor"/>
      </rPr>
      <t xml:space="preserve">
(4,2-16,2)</t>
    </r>
  </si>
  <si>
    <t>2,87 / C</t>
  </si>
  <si>
    <t>3,52 / B</t>
  </si>
  <si>
    <t>235х1700х705</t>
  </si>
  <si>
    <t>3,06 / B</t>
  </si>
  <si>
    <t>3,56 / B</t>
  </si>
  <si>
    <t>2,5 / E</t>
  </si>
  <si>
    <t>3,23 / C</t>
  </si>
  <si>
    <t>Внутренние блоки напольного типа (R410a, тепло/холод)</t>
  </si>
  <si>
    <t>Wi-Fi адаптер</t>
  </si>
  <si>
    <t>Внутренний блок комплектуется дренажным насосом. Панель комплектуется воздушным фильтром</t>
  </si>
  <si>
    <t>43x950x620</t>
  </si>
  <si>
    <t>198х785х570</t>
  </si>
  <si>
    <t>198х1190х570</t>
  </si>
  <si>
    <t>43x1360x620</t>
  </si>
  <si>
    <r>
      <t xml:space="preserve">5,4
</t>
    </r>
    <r>
      <rPr>
        <sz val="10"/>
        <color indexed="63"/>
        <rFont val="Calibri"/>
        <family val="2"/>
        <charset val="204"/>
        <scheme val="minor"/>
      </rPr>
      <t>(1,8-7,0)</t>
    </r>
  </si>
  <si>
    <t>4,78 / А</t>
  </si>
  <si>
    <t>4,89 / А</t>
  </si>
  <si>
    <t>3,9 / A</t>
  </si>
  <si>
    <r>
      <t xml:space="preserve">8,0
</t>
    </r>
    <r>
      <rPr>
        <sz val="10"/>
        <color indexed="63"/>
        <rFont val="Calibri"/>
        <family val="2"/>
        <charset val="204"/>
        <scheme val="minor"/>
      </rPr>
      <t>(2,4-10,1)</t>
    </r>
  </si>
  <si>
    <r>
      <t xml:space="preserve">9,6
</t>
    </r>
    <r>
      <rPr>
        <sz val="10"/>
        <color indexed="63"/>
        <rFont val="Calibri"/>
        <family val="2"/>
        <charset val="204"/>
        <scheme val="minor"/>
      </rPr>
      <t>(3,0-11,2)</t>
    </r>
  </si>
  <si>
    <r>
      <t xml:space="preserve">9,5 
</t>
    </r>
    <r>
      <rPr>
        <sz val="10"/>
        <color indexed="63"/>
        <rFont val="Calibri"/>
        <family val="2"/>
        <charset val="204"/>
        <scheme val="minor"/>
      </rPr>
      <t>(3,0-11,0)</t>
    </r>
  </si>
  <si>
    <r>
      <t xml:space="preserve">10,6
</t>
    </r>
    <r>
      <rPr>
        <sz val="10"/>
        <color indexed="63"/>
        <rFont val="Calibri"/>
        <family val="2"/>
        <charset val="204"/>
        <scheme val="minor"/>
      </rPr>
      <t xml:space="preserve"> (3,5-12)</t>
    </r>
  </si>
  <si>
    <t>884х820х315</t>
  </si>
  <si>
    <t xml:space="preserve">Elite Designer                                </t>
  </si>
  <si>
    <t>SEER</t>
  </si>
  <si>
    <t>SCOP</t>
  </si>
  <si>
    <t>A+++</t>
  </si>
  <si>
    <t>A++</t>
  </si>
  <si>
    <t>A+</t>
  </si>
  <si>
    <t>Проводной пульт</t>
  </si>
  <si>
    <t>Упрощенный проводной пульт</t>
  </si>
  <si>
    <t>Конвертор Мodbus для внутренних блоков</t>
  </si>
  <si>
    <t>Конвертор KNX для внутренних блоков</t>
  </si>
  <si>
    <t>Сетевой конвертор для интеграции в сеть VRF</t>
  </si>
  <si>
    <t>Комплект связи</t>
  </si>
  <si>
    <t>Кассетные сплит-системы с круговым потоком ECO (R32, тепло/холод)</t>
  </si>
  <si>
    <t>Внутренний блок комплектуется дренажным насосом и воздушным фильтром. Пульт управления заказывается отдельно. Гарантия 3 года</t>
  </si>
  <si>
    <t xml:space="preserve">Проводной пульт </t>
  </si>
  <si>
    <t>Внутренний блок комплектуется проводным пультом, дренажным насосом и воздушными фильтром. Гарантия 3 года</t>
  </si>
  <si>
    <t>Внутренний блок комплектуется фильтром очистки воздуха. Пульт управления заказывается отдельно. Статическое давление от 0 до 90 Па. Гарантия 3 года</t>
  </si>
  <si>
    <t>Внутренний блок комплектуется дренажным насосом. Пульт управления заказывается отдельно. Статическое давление от 30 до 200 Па. Гарантия 3 года</t>
  </si>
  <si>
    <t>Внутренний блок комплектуется проводным пультом. Статическое давление от 0 до 150 Па. Гарантия 3 года</t>
  </si>
  <si>
    <t>Пульт управления заказывается отдельно. Статическое давление от 0 до 150 Па. Гарантия 3 года</t>
  </si>
  <si>
    <t>Средненапорные канальные сплит-системы ECO (R32, тепло/холод)</t>
  </si>
  <si>
    <t>Внутренний блок комплектуется проводным пультом. Статическое давление от 0 до 260 Па. Гарантия 3 года</t>
  </si>
  <si>
    <t>Высоконапорные канальные сплит-системы (R32, тепло/холод)</t>
  </si>
  <si>
    <t>Пульт управления заказывается отдельно. Статическое давление от 50 до 250 Па. Гарантия 3 года</t>
  </si>
  <si>
    <t>Контроллер внешних переключений</t>
  </si>
  <si>
    <t>Наименование</t>
  </si>
  <si>
    <t>Напольные сплит-системы (R32, тепло/холод)</t>
  </si>
  <si>
    <t>Премия RedDot Design Award. Внутренний блок комплектуется воздушными фильтрами. Пульт управления заказывается отдельно. Гарантия 3 года</t>
  </si>
  <si>
    <t>Плата для подключения внешнего управления</t>
  </si>
  <si>
    <t>Внутренние блоки настенного типа серии Elite Designer</t>
  </si>
  <si>
    <t>Внутренние потолочного типа  (R32, тепло/холод)</t>
  </si>
  <si>
    <t>Премия RedDot Design Award. Внутренний блок комплектуется воздушными фильтрами. Пульт управления заказывается отдельно.</t>
  </si>
  <si>
    <t>235х1080х706</t>
  </si>
  <si>
    <t>Внутренние напольного типа  (R32, тепло/холод)</t>
  </si>
  <si>
    <t>600x740x201</t>
  </si>
  <si>
    <t>600x740x202</t>
  </si>
  <si>
    <t>УХОДЯЩАЯ СЕРИЯ. КОЛИЧЕСТВО УТОЧНЯЙТЕ У МЕНЕДЖЕРА</t>
  </si>
  <si>
    <t>Внутренние блоки напольного типа c выносным ЭРВ клапаном</t>
  </si>
  <si>
    <t>Внутренние блоки напольного типа cо встроенным ЭРВ клапаном</t>
  </si>
  <si>
    <t>Внутренние блоки настенного типа cо встроенным ЭРВ клапаном</t>
  </si>
  <si>
    <t>Внутренние блоки кассетного типа однопоточные</t>
  </si>
  <si>
    <t>Внутренние блоки кассетного типа  с круговым воздухораспределением</t>
  </si>
  <si>
    <t>Глубина 288 мм. Внутренний блок комплектуется дренажным насосом и воздушным фильтром</t>
  </si>
  <si>
    <t>Глубина 246 мм. Внутренний блок комплектуется дренажным насосом и воздушным фильтром</t>
  </si>
  <si>
    <t>Внутренние блоки кассетного типа компактные</t>
  </si>
  <si>
    <t>Внутренние блоки кассетного типа</t>
  </si>
  <si>
    <t>Глубина 198 мм. Низконапорные блоки со встроенным дренажным насосом. Статическое давление до 50 Па</t>
  </si>
  <si>
    <t>Глубина 198 мм. Низконапорные блоки со встроенным дренажным насосом. Статическое давление до 90 Па. Вертикальный и горизонтальный монтаж</t>
  </si>
  <si>
    <t>Глубина 270 мм. Средненапорные блоки. Статическое давление до 150 Па</t>
  </si>
  <si>
    <t>Высоконапорные блоки. Статическое давление до 300 Па</t>
  </si>
  <si>
    <t>Многофункциональный центральный пульт управления. Допускает подключение не более 100 внутренних блоков.</t>
  </si>
  <si>
    <t>Программное обеспечение, осуществляющее управление и мониторинг крупных систем и ключ защиты</t>
  </si>
  <si>
    <t>Упрощенный ПДУ (с управлением режимами)</t>
  </si>
  <si>
    <t>Упрощенный ПДУ (без управления режимами)</t>
  </si>
  <si>
    <t>Дополнительное программное обеспечение для расчета затрат на электроэнергию.</t>
  </si>
  <si>
    <t>Дополнительное программное обеспечение для удаленного мониторинга и управления.</t>
  </si>
  <si>
    <t>Сервисная диагностическая программа Service Tool</t>
  </si>
  <si>
    <t>Сетевой конвертер для подключения группового ПУ UTY-CGGG или для подключения сплит-системы к сети VRF</t>
  </si>
  <si>
    <t xml:space="preserve">RB-блок двенадцатипортовый </t>
  </si>
  <si>
    <t xml:space="preserve">RB-блок восьмипортовый </t>
  </si>
  <si>
    <t>Осуществляем доставку транспортными компаниями "ПЭК", «Мейджик Транс», "ГлавДоставка", "Деловые линии", "ФАС Транс"</t>
  </si>
  <si>
    <t xml:space="preserve">Противовирусный фильтр </t>
  </si>
  <si>
    <t>Для настенных блоков 7-14</t>
  </si>
  <si>
    <t>Для всех, кроме KPCA, KLCA, KXCA</t>
  </si>
  <si>
    <t>Для 07-14KGTB, 07-14KMCC</t>
  </si>
  <si>
    <t>Для UTYRNRGZ3, UTYRCRGZ1, UTYRSRG, UTYRHRG, UTYTERX, UTYVTGX, UTYVTGXV</t>
  </si>
  <si>
    <t>Для UTYRVNGM, UTYRNNGM, UTYRSNGM, UTYTERX, UTYVTGX, UTYVTGXV</t>
  </si>
  <si>
    <t>Для всех, кроме KPCA, KLCA, KXCA, LMCA, LF</t>
  </si>
  <si>
    <t>Противовирусный фильтр</t>
  </si>
  <si>
    <t>Для AUXG..KVLA, AUHG..LV</t>
  </si>
  <si>
    <t>Для AUXG..KR, AUHG..LR</t>
  </si>
  <si>
    <t>Декоративная проставка между потолком и панелью</t>
  </si>
  <si>
    <t>Для 18KLLAP</t>
  </si>
  <si>
    <t>Cенсорный проводной пульт</t>
  </si>
  <si>
    <t>Для 18KLLAP, 18LLTB</t>
  </si>
  <si>
    <t>Для AGHG09-14KVCA</t>
  </si>
  <si>
    <t xml:space="preserve">ИК пульт и приемник сигнала </t>
  </si>
  <si>
    <t>Для 36KBTA5</t>
  </si>
  <si>
    <t xml:space="preserve">Аксессуары </t>
  </si>
  <si>
    <t>Для настенных блоков 18-24</t>
  </si>
  <si>
    <t>Для AUXG..KVLA</t>
  </si>
  <si>
    <t>Для UTYRNRGZ3, UTYRCRGZ1, UTYRSRG, UTYRHRG, UTYTERX, UTYVTGX, UTYVTGXV в зависимости от типа блока</t>
  </si>
  <si>
    <t>Для UTYRVNGM, UTYRNNGM, UTYRSNGM, UTYTERX, UTYVTGX, UTYVTGXV в зависимости от типа блока</t>
  </si>
  <si>
    <t>Для 18-22KRTA</t>
  </si>
  <si>
    <t>Для всех внутренних блоков</t>
  </si>
  <si>
    <t>Для 07-14KETA, 18-24KMTA(B)</t>
  </si>
  <si>
    <t>Для 07-22KVLA</t>
  </si>
  <si>
    <t>Обращаем Ваше внимание, что прайс-лист не является  технической документацией.          
Для подбора оборудования или уточнения его технических характеристик используйте, пожалуйста, соответствующие технические материалы на сайте www.general-aircond.ru 
Дистрибьютор оставляет за собой право изменения настоящего прайс-листа с предварительным  уведомлением.</t>
  </si>
  <si>
    <t xml:space="preserve">Доставка производится для московских климатических компаний, расположенных  за пределами ТТК (Третьего Транспортного Кольца) и в пределах малого бетонного кольца. </t>
  </si>
  <si>
    <t>Остаток</t>
  </si>
  <si>
    <t>UTY-TRHX</t>
  </si>
  <si>
    <t>Внутренний блок комплектуется дренажным насосом и воздушным фильтром. Пульт управления заказывается отдельно. Статическое давление до 30/50 Па</t>
  </si>
  <si>
    <t>Внутренний блок комплектуется дренажным насосом и воздушным фильтром. Пульт управления заказывается отдельно. Статическое давление до 90 Па</t>
  </si>
  <si>
    <t>198x700x450</t>
  </si>
  <si>
    <t>198x900x450</t>
  </si>
  <si>
    <t>Для 07-14KLLAP, 07-14KSLAP</t>
  </si>
  <si>
    <t>Для 18KLLAP, 18kKSLAP</t>
  </si>
  <si>
    <t>Для 07-14KGTB, 07-14KETA, 18-24KMTA(B), 09-14KVCA, 07-22KVLA, 07-18KLLAP, 07-18KSLAP, 18-22KRTA</t>
  </si>
  <si>
    <t>Для 07-22KVLA, 07-18KLLAP, 07-18KSLAP, 09-14KVCA, 18-22KRTA</t>
  </si>
  <si>
    <t>Для 07-14KMCC, 07-24KVLA, 07-18KLLAP, 07-18KSLAP</t>
  </si>
  <si>
    <t>Для 07-14KGTB, 07-14KETA, 18-24KMTA(B), 09-14KVCA, 07-22KVLA, 07-18KLLAP, 18-22KRTA, 07-18KSLAP</t>
  </si>
  <si>
    <t>Для 07-14KGTB, 07-14KETA, 18-24KMTA(B), 07-22KVLA, 07-18KLLAP, 07-18KSLAP</t>
  </si>
  <si>
    <t>Для 07-18KLLAP, 07-18KSLAP</t>
  </si>
  <si>
    <t>Для 07-22KVLA, 07-18KLLAP, 07-18KSLAP</t>
  </si>
  <si>
    <t>Черная декоративная панель с проводным пультом управления</t>
  </si>
  <si>
    <t>541x663x293</t>
  </si>
  <si>
    <t>AOHG 07 KMСС Winter Kit Pro</t>
  </si>
  <si>
    <t>AOHG 07 KMСС Winter Kit Standard</t>
  </si>
  <si>
    <t>AOHG 07 KMСС Winter Kit Lite</t>
  </si>
  <si>
    <t>AOHG 07 KMСС Winter Kit Heat</t>
  </si>
  <si>
    <t>AOHG 09 KMСС Winter Kit Pro</t>
  </si>
  <si>
    <t>AOHG 09 KMСС Winter Kit Standard</t>
  </si>
  <si>
    <t>AOHG 09 KMСС Winter Kit Lite</t>
  </si>
  <si>
    <t>AOHG 09 KMСС Winter Kit Heat</t>
  </si>
  <si>
    <t>AOHG 12 KMСС Winter Kit Pro</t>
  </si>
  <si>
    <t>AOHG 12 KMСС Winter Kit Standard</t>
  </si>
  <si>
    <t>AOHG 12 KMСС Winter Kit Lite</t>
  </si>
  <si>
    <t>AOHG 12 KMСС Winter Kit Heat</t>
  </si>
  <si>
    <t>AOHG 14 KMСС Winter Kit Pro</t>
  </si>
  <si>
    <t>AOHG 14 KMСС Winter Kit Standard</t>
  </si>
  <si>
    <t>AOHG 14 KMСС Winter Kit Lite</t>
  </si>
  <si>
    <t>AOHG 14 KMСС Winter Kit Heat</t>
  </si>
  <si>
    <t>AOHG 18 KMTA Winter Kit Pro</t>
  </si>
  <si>
    <t>AOHG 18 KMTA Winter Kit Standard</t>
  </si>
  <si>
    <t>AOHG 18 KMTA Winter Kit Lite</t>
  </si>
  <si>
    <t>AOHG 18 KMTA Winter Kit Heat</t>
  </si>
  <si>
    <t>AOHG 24 KMTA Winter Kit Pro</t>
  </si>
  <si>
    <t>AOHG 24 KMTA Winter Kit Standard</t>
  </si>
  <si>
    <t>AOHG 24 KMTA Winter Kit Lite</t>
  </si>
  <si>
    <t>AOHG 24 KMTA Winter Kit Heat</t>
  </si>
  <si>
    <t>AOHG 30 KMTA Winter Kit Pro</t>
  </si>
  <si>
    <t>AOHG 30 KMTA Winter Kit Standard</t>
  </si>
  <si>
    <t>AOHG 36 KMTA Winter Kit Pro</t>
  </si>
  <si>
    <t>AOHG 36 KMTA Winter Kit Standard</t>
  </si>
  <si>
    <t>AOHG 07 KGCA Winter Kit Pro</t>
  </si>
  <si>
    <t>AOHG 09 KGCA Winter Kit Pro</t>
  </si>
  <si>
    <t>AOHG 09 KGCA Winter Kit Standard</t>
  </si>
  <si>
    <t>AOHG 09 KGCA Winter Kit Lite</t>
  </si>
  <si>
    <t>AOHG 09 KGCA Winter Kit Heat</t>
  </si>
  <si>
    <t>AOHG 12 KGCA Winter Kit Pro</t>
  </si>
  <si>
    <t>AOHG 12 KGCA Winter Kit Standard</t>
  </si>
  <si>
    <t>AOHG 12 KGCA Winter Kit Lite</t>
  </si>
  <si>
    <t>AOHG 12 KGCA Winter Kit Heat</t>
  </si>
  <si>
    <t>AOHG 14 KGCA Winter Kit Pro</t>
  </si>
  <si>
    <t>AOHG 14 KGCA Winter Kit Standard</t>
  </si>
  <si>
    <t>AOHG 14 KGCA Winter Kit Lite</t>
  </si>
  <si>
    <t>AOHG 14 KGCA Winter Kit Heat</t>
  </si>
  <si>
    <t>AOHG 07 KETA Winter Kit Pro</t>
  </si>
  <si>
    <t>AOHG 09 KETA Winter Kit Pro</t>
  </si>
  <si>
    <t>AOHG 09 KVCA Winter Kit Pro</t>
  </si>
  <si>
    <t>AOHG 12 KVCA Winter Kit Pro</t>
  </si>
  <si>
    <t>AOHG 14 KVCA Winter Kit Pro</t>
  </si>
  <si>
    <t>AOHG 09 KBTB Winter Kit Pro</t>
  </si>
  <si>
    <t>AOHG 09 KATA Winter Kit Pro</t>
  </si>
  <si>
    <t>AOHG 12 KBTB Winter Kit Pro</t>
  </si>
  <si>
    <t>AOHG 12 KATA Winter Kit Pro</t>
  </si>
  <si>
    <t>AOHG 14 KBTB Winter Kit Pro</t>
  </si>
  <si>
    <t>AOHG 14 KATA Winter Kit Pro</t>
  </si>
  <si>
    <t>AOHG 18 KBTB Winter Kit Pro</t>
  </si>
  <si>
    <t>AOHG 18 KATA Winter Kit Pro</t>
  </si>
  <si>
    <t>AOHG 22 KBTB Winter Kit Pro</t>
  </si>
  <si>
    <t>AOHG 22 KATA Winter Kit Pro</t>
  </si>
  <si>
    <t>AOHG 24 KBTB Winter Kit Pro</t>
  </si>
  <si>
    <t>AOHG 24 KATA Winter Kit Pro</t>
  </si>
  <si>
    <t>AOHG 30 KBTB Winter Kit Pro</t>
  </si>
  <si>
    <t>AOHG 30 KATA Winter Kit Pro</t>
  </si>
  <si>
    <t>AOHG 36 KBTB Winter Kit Pro</t>
  </si>
  <si>
    <t>AOHG 36 KBTB Winter Kit Heat</t>
  </si>
  <si>
    <t>AOHG 36 KATA Winter Kit Pro</t>
  </si>
  <si>
    <t>AOHG 45 KBTB Winter Kit Pro</t>
  </si>
  <si>
    <t>AOHG 45 KBTB Winter Kit Heat</t>
  </si>
  <si>
    <t>AOHG 54 KBTB Winter Kit Pro</t>
  </si>
  <si>
    <t>AOHG 54 KBTB Winter Kit Heat</t>
  </si>
  <si>
    <t>AOHG 54 KATA Winter Kit Pro</t>
  </si>
  <si>
    <t>AOHG 36 KRTA Winter Kit Pro</t>
  </si>
  <si>
    <t>AOHG 36 KRTA Winter Kit Heat</t>
  </si>
  <si>
    <t>AOHG 45 KRTA Winter Kit Heat</t>
  </si>
  <si>
    <t>AOHG 54 KRTA Winter Kit Pro</t>
  </si>
  <si>
    <t>AOHG 54 KRTA Winter Kit Heat</t>
  </si>
  <si>
    <t>AOHG 36 KQTA Winter Kit Pro</t>
  </si>
  <si>
    <t>AOHG 45 KQTA Winter Kit Pro</t>
  </si>
  <si>
    <t>AOHG 54 KQTA Winter Kit Pro</t>
  </si>
  <si>
    <t>9,5
(2,8-11,2)</t>
  </si>
  <si>
    <t>10,8
(2,7-12,7)</t>
  </si>
  <si>
    <t>13,4
(4,5-14,5)</t>
  </si>
  <si>
    <t>AOHG 45 KRTA Winter Kit Pro</t>
  </si>
  <si>
    <t>10,8
(2,7-12,5)</t>
  </si>
  <si>
    <t>12,1
(4,0-12,6)</t>
  </si>
  <si>
    <t>13,5
(4,2-15,0)</t>
  </si>
  <si>
    <t>ASHG 12 KXCA</t>
  </si>
  <si>
    <t>AOHG 12 KXCA</t>
  </si>
  <si>
    <t>ASHG 07 KGTB</t>
  </si>
  <si>
    <t>AOHG 07 KGCA</t>
  </si>
  <si>
    <t>ASHG 09 KGTB</t>
  </si>
  <si>
    <t>AOHG 09 KGCA</t>
  </si>
  <si>
    <t>ASHG 12 KGTB</t>
  </si>
  <si>
    <t>AOHG 12 KGCA</t>
  </si>
  <si>
    <t>ASHG 14 KGTB</t>
  </si>
  <si>
    <t>AOHG 14 KGCA</t>
  </si>
  <si>
    <t>ASHG 07 KETA</t>
  </si>
  <si>
    <t>AOHG 07 KETA</t>
  </si>
  <si>
    <t>ASHG 09 KETA</t>
  </si>
  <si>
    <t>AOHG 09 KETA</t>
  </si>
  <si>
    <t>ASHG 12 KETA</t>
  </si>
  <si>
    <t>AOHG 12 KETA</t>
  </si>
  <si>
    <t>ASHG 14 KETA</t>
  </si>
  <si>
    <t>AOHG 14 KETA</t>
  </si>
  <si>
    <t>ASHG 07 KETA-B</t>
  </si>
  <si>
    <t>ASHG 09 KETA-B</t>
  </si>
  <si>
    <t>ASHG 12 KETA-B</t>
  </si>
  <si>
    <t>ASHG 14 KETA-B</t>
  </si>
  <si>
    <t>ASHG 07 KMСС</t>
  </si>
  <si>
    <t>AOHG 07 KMСС</t>
  </si>
  <si>
    <t>ASHG 09 KMСС</t>
  </si>
  <si>
    <t>AOHG 09 KMСС</t>
  </si>
  <si>
    <t>ASHG 12 KMСС</t>
  </si>
  <si>
    <t>AOHG 12 KMСС</t>
  </si>
  <si>
    <t>ASHG 14 KMСС</t>
  </si>
  <si>
    <t>AOHG 14 KMСС</t>
  </si>
  <si>
    <t>ASHG 18 KMTA</t>
  </si>
  <si>
    <t>AOHG 18 KMTA</t>
  </si>
  <si>
    <t>ASHG 18 KMTB</t>
  </si>
  <si>
    <t>ASHG 24 KMTA</t>
  </si>
  <si>
    <t>AOHG 24 KMTA</t>
  </si>
  <si>
    <t>ASHG 24 KMTB</t>
  </si>
  <si>
    <t>ASHG 30 KMTA</t>
  </si>
  <si>
    <t>AOHG 30 KMTA</t>
  </si>
  <si>
    <t>ASHG 36 KMTA</t>
  </si>
  <si>
    <t>AOHG 36 KMTA</t>
  </si>
  <si>
    <t>ASHG 07 LMCA</t>
  </si>
  <si>
    <t>ASHG 09 LMCA</t>
  </si>
  <si>
    <t>ASHG 12 LMCA</t>
  </si>
  <si>
    <t>ASHG 14 LMCA</t>
  </si>
  <si>
    <t>ASHG 18 KLCA</t>
  </si>
  <si>
    <t>ASHG 24 KLCA</t>
  </si>
  <si>
    <t>ASHG 30 LMTA</t>
  </si>
  <si>
    <t>AOHG 30 LMTA</t>
  </si>
  <si>
    <t>ASHG 36 LMTA</t>
  </si>
  <si>
    <t>AOHG 36 LMTA</t>
  </si>
  <si>
    <t>AUXG 18 K</t>
  </si>
  <si>
    <t>AUXG 18 KRLB</t>
  </si>
  <si>
    <t>AOHG 18 KBTB</t>
  </si>
  <si>
    <t>AUXG 22 KRLB</t>
  </si>
  <si>
    <t>AOHG 22 KBTB</t>
  </si>
  <si>
    <t>AUXG 24 KRLB</t>
  </si>
  <si>
    <t>AOHG 24 KBTB</t>
  </si>
  <si>
    <t>AUXG 30 KRLB</t>
  </si>
  <si>
    <t>AOHG 30 KBTB</t>
  </si>
  <si>
    <t>AUXG 36 KRLB</t>
  </si>
  <si>
    <t>AOHG 36 KBTB</t>
  </si>
  <si>
    <t>AOHG 36 KRTA</t>
  </si>
  <si>
    <t>AUXG 45 KRLB</t>
  </si>
  <si>
    <t>AOHG 45 KBTB</t>
  </si>
  <si>
    <t>AOHG 45 KRTA</t>
  </si>
  <si>
    <t>AUXG 54 KRLB</t>
  </si>
  <si>
    <t>AOHG 54 KBTB</t>
  </si>
  <si>
    <t>AOHG 54 KRTA</t>
  </si>
  <si>
    <t>AUXG 54 K (3 ф.)</t>
  </si>
  <si>
    <t>AUXG 54 K (1 ф.)</t>
  </si>
  <si>
    <t>AUXG 45 K (3 ф.)</t>
  </si>
  <si>
    <t>AUXG 45 K (1 ф.)</t>
  </si>
  <si>
    <t>AUXG 36 K (3 ф.)</t>
  </si>
  <si>
    <t>AUXG 36 K (1 ф.)</t>
  </si>
  <si>
    <t>AUXG 30 K</t>
  </si>
  <si>
    <t>AUXG 24 K</t>
  </si>
  <si>
    <t>AUXG 22 K</t>
  </si>
  <si>
    <t>AOHG 18 KATA</t>
  </si>
  <si>
    <t>AOHG 22 KATA</t>
  </si>
  <si>
    <t>AOHG 24 KATA</t>
  </si>
  <si>
    <t>AOHG 30 KATA</t>
  </si>
  <si>
    <t>AOHG 36 KATA</t>
  </si>
  <si>
    <t>AOHG 36 KQTA</t>
  </si>
  <si>
    <t>AOHG 45 KATA</t>
  </si>
  <si>
    <t>AOHG 45 KQTA</t>
  </si>
  <si>
    <t>AOHG 54 KATA</t>
  </si>
  <si>
    <t>AOHG 54 KQTA</t>
  </si>
  <si>
    <t>AUHG 18 L</t>
  </si>
  <si>
    <t>AUHG 12 LVLB</t>
  </si>
  <si>
    <t>AUHG 14 LVLB</t>
  </si>
  <si>
    <t>AUHG 18 LVLB</t>
  </si>
  <si>
    <t>AUHG 24 LVLA</t>
  </si>
  <si>
    <t>AUHG 24 L</t>
  </si>
  <si>
    <t>AUXG 09 K</t>
  </si>
  <si>
    <t>AUXG 09 KVLA</t>
  </si>
  <si>
    <t>AOHG 09 KBTB</t>
  </si>
  <si>
    <t>AUXG 12 KVLA</t>
  </si>
  <si>
    <t>AOHG 12 KBTB</t>
  </si>
  <si>
    <t>AUXG 12 K</t>
  </si>
  <si>
    <t>AUXG 14 KVLA</t>
  </si>
  <si>
    <t>AOHG 14 KBTB</t>
  </si>
  <si>
    <t>AUXG 14 K</t>
  </si>
  <si>
    <t>AUXG 18 KVLA</t>
  </si>
  <si>
    <t>AUXG 22 KVLA</t>
  </si>
  <si>
    <t>AUXG 24 KVLA</t>
  </si>
  <si>
    <t>AOHG 09 KATA</t>
  </si>
  <si>
    <t>AOHG 12 KATA</t>
  </si>
  <si>
    <t>AOHG 14 KATA</t>
  </si>
  <si>
    <t>AUHG 30 L</t>
  </si>
  <si>
    <t>AUHG 30 LRLE</t>
  </si>
  <si>
    <t>AOHG 30 LETL</t>
  </si>
  <si>
    <t>AUHG 36 LRLE</t>
  </si>
  <si>
    <t>AOHG 36 LETL</t>
  </si>
  <si>
    <t>AUHG 36 LRLA</t>
  </si>
  <si>
    <t>AOHG 36 LATT</t>
  </si>
  <si>
    <t>AUHG 36 L (1 ф.)</t>
  </si>
  <si>
    <t xml:space="preserve"> AUHG 36 L (3 ф.)</t>
  </si>
  <si>
    <t>AUHG 45 L  (1 ф.)</t>
  </si>
  <si>
    <t>AUHG 45 L  (3 ф.)</t>
  </si>
  <si>
    <t>AUHG 45 LRLA</t>
  </si>
  <si>
    <t>AOHG 45 LETL</t>
  </si>
  <si>
    <t>AOHG 45 LATT</t>
  </si>
  <si>
    <t>AUHG 54 LRLA</t>
  </si>
  <si>
    <t>AOHG 54 LETL</t>
  </si>
  <si>
    <t>AOHG 54 LATT</t>
  </si>
  <si>
    <t>AUHG 54 L  (1 ф.)</t>
  </si>
  <si>
    <t>AUHG 54 L  (3 ф.)</t>
  </si>
  <si>
    <t>ARHG 12 LLTB</t>
  </si>
  <si>
    <t>ARHG 14 LLTB</t>
  </si>
  <si>
    <t>ARHG 18 LLTB</t>
  </si>
  <si>
    <t>ARXG 09 K</t>
  </si>
  <si>
    <t>ARXG 09 KLLAP</t>
  </si>
  <si>
    <t>ARXG 12 KLLAP</t>
  </si>
  <si>
    <t>ARXG 14 KLLAP</t>
  </si>
  <si>
    <t>ARXG 18 KLLAP</t>
  </si>
  <si>
    <t>ARXG 18 K</t>
  </si>
  <si>
    <t>ARXG 14 K</t>
  </si>
  <si>
    <t>ARXG 12 K</t>
  </si>
  <si>
    <t>ARХG 12 KHTAP</t>
  </si>
  <si>
    <t>ARXG 12 KHTAP</t>
  </si>
  <si>
    <t>ARXG 14 KHTAP</t>
  </si>
  <si>
    <t>ARXG 18 KHTAP</t>
  </si>
  <si>
    <t>ARXG 22 KHTAP</t>
  </si>
  <si>
    <t>ARXG 24 KHTAP</t>
  </si>
  <si>
    <t>ARXG 30 KHTAP</t>
  </si>
  <si>
    <t>ARXG 36 KHTAP</t>
  </si>
  <si>
    <t>ARXG 45 KHTAP</t>
  </si>
  <si>
    <t>ARXG 54 KHTAP</t>
  </si>
  <si>
    <t>ARХG 54 KHTAP (3 ф.)</t>
  </si>
  <si>
    <t>ARХG 54 KHTAP (1 ф.)</t>
  </si>
  <si>
    <t>ARХG 45 KHTAP (3 ф.)</t>
  </si>
  <si>
    <t>ARХG 45 KHTAP (1 ф.)</t>
  </si>
  <si>
    <t>ARХG 36 KHTAP (3 ф.)</t>
  </si>
  <si>
    <t>ARХG 36 KHTAP (1 ф.)</t>
  </si>
  <si>
    <t>ARХG 30 KHTAP</t>
  </si>
  <si>
    <t>ARХG 24 KHTAP</t>
  </si>
  <si>
    <t>ARХG 22 KHTAP</t>
  </si>
  <si>
    <t>ARХG 18 KHTAP</t>
  </si>
  <si>
    <t>ARХG 14 KHTAP</t>
  </si>
  <si>
    <t>ARHG 24 LM</t>
  </si>
  <si>
    <t>ARHG 24 LMLA</t>
  </si>
  <si>
    <t>ARHG 30 LMLE</t>
  </si>
  <si>
    <t>ARHG 36 LMLE</t>
  </si>
  <si>
    <t>ARHG 36 LMLA</t>
  </si>
  <si>
    <t>ARHG 45 LMLA</t>
  </si>
  <si>
    <t>ARHG 30 LM</t>
  </si>
  <si>
    <t>ARHG 36 LM (1 ф.)</t>
  </si>
  <si>
    <t xml:space="preserve"> ARHG 36 LM (3 ф.)</t>
  </si>
  <si>
    <t>ARHG 45 LM  (1 ф.)</t>
  </si>
  <si>
    <t xml:space="preserve">   ARHG 45 LM (3 ф.)</t>
  </si>
  <si>
    <t>ARXG 22 KMLA</t>
  </si>
  <si>
    <t>ARXG 24 KMLA</t>
  </si>
  <si>
    <t>ARXG 30 KMLA</t>
  </si>
  <si>
    <t>ARXG 36 KMLA</t>
  </si>
  <si>
    <t>ARXG 22 KM</t>
  </si>
  <si>
    <t>ARXG 24 KM</t>
  </si>
  <si>
    <t>ARXG 30 KM</t>
  </si>
  <si>
    <t>ARXG 36 KM (1 ф.)</t>
  </si>
  <si>
    <t>ARXG 45 KMLA</t>
  </si>
  <si>
    <t>ARXG 45 KM (1 ф.)</t>
  </si>
  <si>
    <t>ARXG 36 KM (3 ф.)</t>
  </si>
  <si>
    <t>ARXG 45 KM (3 ф.)</t>
  </si>
  <si>
    <t xml:space="preserve">   ARHG 45 LH (1 ф.)</t>
  </si>
  <si>
    <t>ARHG 45 LHTA</t>
  </si>
  <si>
    <t>ARHG 54 LHTA</t>
  </si>
  <si>
    <t>ARHG 60 LHTA</t>
  </si>
  <si>
    <t>AOHG 60 LATT</t>
  </si>
  <si>
    <t>ARHG 72 LHTA</t>
  </si>
  <si>
    <t>AOHG 72 LRLA</t>
  </si>
  <si>
    <t>ARHG 90 LHTA</t>
  </si>
  <si>
    <t>AOHG 90 LRLA</t>
  </si>
  <si>
    <t>ARHG 90 LH  (3 ф.)</t>
  </si>
  <si>
    <t>ARHG 72 LH (3 ф.)</t>
  </si>
  <si>
    <t>ARHG 60 LH (3 ф.)</t>
  </si>
  <si>
    <t>ARHG 54 LH (3 ф.)</t>
  </si>
  <si>
    <t>ARHC 54 LH (1 ф.)</t>
  </si>
  <si>
    <t xml:space="preserve">   ARHG 45 LH (3 ф.)</t>
  </si>
  <si>
    <t xml:space="preserve">   ARXG 45 KH (1 ф.)</t>
  </si>
  <si>
    <t>ARXG 45 KHTA</t>
  </si>
  <si>
    <t>ARXG 54 KHTA</t>
  </si>
  <si>
    <t xml:space="preserve">   ARXG 45 KH (3 ф.)</t>
  </si>
  <si>
    <t>ARXG 54 KH (1 ф.)</t>
  </si>
  <si>
    <t>ARXG 54 KH (3 ф.)</t>
  </si>
  <si>
    <t>AGHG 09 KVCA</t>
  </si>
  <si>
    <t>AOHG 09 KVCA</t>
  </si>
  <si>
    <t>AGHG 12 KVCA</t>
  </si>
  <si>
    <t>AOHG 12 KVCA</t>
  </si>
  <si>
    <t>AGHG 14 KVCA</t>
  </si>
  <si>
    <t>AOHG 14 KVCA</t>
  </si>
  <si>
    <t>ABHG 18 LVTB</t>
  </si>
  <si>
    <t>ABHG 24 LVTA</t>
  </si>
  <si>
    <t>ABHG 18 K</t>
  </si>
  <si>
    <t>ABHG 18 KRTA</t>
  </si>
  <si>
    <t>ABHG 22 KRTA</t>
  </si>
  <si>
    <t>ABHG 24 KRTA</t>
  </si>
  <si>
    <t>ABHG 30 KRTA</t>
  </si>
  <si>
    <t>ABHG 36 KRTA</t>
  </si>
  <si>
    <t>ABHG 45 KRTA</t>
  </si>
  <si>
    <t>ABHG 54 KRTA</t>
  </si>
  <si>
    <t>ABHG 22 K</t>
  </si>
  <si>
    <t>ABHG 24 K</t>
  </si>
  <si>
    <t>ABHG 30 K</t>
  </si>
  <si>
    <t>ABHG 36 K (1 ф.)</t>
  </si>
  <si>
    <t xml:space="preserve">   ABHG 36 K  (3 ф.)</t>
  </si>
  <si>
    <t>ABHG 45 K (1 ф.)</t>
  </si>
  <si>
    <t xml:space="preserve">   ABHG 45 K (3 ф.)</t>
  </si>
  <si>
    <t>ABHG 54 K (3 ф.)</t>
  </si>
  <si>
    <r>
      <t>ABHG 30 L</t>
    </r>
    <r>
      <rPr>
        <b/>
        <sz val="12"/>
        <color indexed="10"/>
        <rFont val="Arial"/>
        <family val="2"/>
        <charset val="204"/>
      </rPr>
      <t/>
    </r>
  </si>
  <si>
    <t>ABHG 30 LRTE</t>
  </si>
  <si>
    <t>ABHG 36 LRTE</t>
  </si>
  <si>
    <t>ABHG 36 LRTA</t>
  </si>
  <si>
    <t>ABHG 45 LRTA</t>
  </si>
  <si>
    <t>ABHG 36 L (1 ф.)</t>
  </si>
  <si>
    <t xml:space="preserve">   ABHG 36 L  (3 ф.)</t>
  </si>
  <si>
    <t>ABHG 45 L (1 ф.)</t>
  </si>
  <si>
    <t xml:space="preserve">   ABHG 45 L (3 ф.)</t>
  </si>
  <si>
    <t>ABHG 54 L (3 ф.)</t>
  </si>
  <si>
    <t>ABHG 54 LRTA</t>
  </si>
  <si>
    <t>AOHG 36 LBTB</t>
  </si>
  <si>
    <t>AOHG 45 LBTB</t>
  </si>
  <si>
    <t>AOHG 54 LBTB</t>
  </si>
  <si>
    <t>AUHG 22 LVLA</t>
  </si>
  <si>
    <t>AUHG 45 L</t>
  </si>
  <si>
    <t>AUHG 36 L</t>
  </si>
  <si>
    <t>AUHG 22 L</t>
  </si>
  <si>
    <t>ABHG 22 LVTA</t>
  </si>
  <si>
    <t>ASHG 22 KMTB</t>
  </si>
  <si>
    <t>AUXG 07 KVLA</t>
  </si>
  <si>
    <t>ARXG 07 KLLAP</t>
  </si>
  <si>
    <t>ARXG 07 KSLAP</t>
  </si>
  <si>
    <t>ARXG 09 KSLAP</t>
  </si>
  <si>
    <t>ARXG 12 KSLAP</t>
  </si>
  <si>
    <t>ARXG 14 KSLAP</t>
  </si>
  <si>
    <t>ARXG 18 KSLAP</t>
  </si>
  <si>
    <t>ASHG 07 LUCA</t>
  </si>
  <si>
    <t>ASHG 09 LUCA</t>
  </si>
  <si>
    <t>ASHG 12 LUCA</t>
  </si>
  <si>
    <t>ASHG 14 LUCA</t>
  </si>
  <si>
    <t>AGHG 09 LVCA</t>
  </si>
  <si>
    <t>AGHG 12 LVCA</t>
  </si>
  <si>
    <t>AGHG 14 LVCA</t>
  </si>
  <si>
    <t>AUHG 07 LVLA</t>
  </si>
  <si>
    <t>AUHG 09 LVLA</t>
  </si>
  <si>
    <t>ARHG 07 LLTA</t>
  </si>
  <si>
    <t>ARHG 09 LLTA</t>
  </si>
  <si>
    <t>ABHG 14 LVTA</t>
  </si>
  <si>
    <t>AJH0 40 LCLBH</t>
  </si>
  <si>
    <t>AJH 045 LCLBH</t>
  </si>
  <si>
    <t>AJH0 54 LCLBH</t>
  </si>
  <si>
    <t>AJH 040 LBLBH (1 ф.)</t>
  </si>
  <si>
    <t>AJH 045 LBLBH (1 ф.)</t>
  </si>
  <si>
    <t>AJH0 54 LBLBH (1 ф.)</t>
  </si>
  <si>
    <t>AJH 040 LELBH (3 ф.)</t>
  </si>
  <si>
    <t>AJH 045 LELBH (3 ф.)</t>
  </si>
  <si>
    <t>AJH 054 LELBH (3 ф.)</t>
  </si>
  <si>
    <t>AJH 072 LELBH</t>
  </si>
  <si>
    <t>AJH 090 LELBH</t>
  </si>
  <si>
    <t>AJH 108 LELBH</t>
  </si>
  <si>
    <t>AJH 126 LELBH</t>
  </si>
  <si>
    <t>AJH 144 LELBH</t>
  </si>
  <si>
    <t>AJH 162 LELBH</t>
  </si>
  <si>
    <t>AJH 072 GALBH</t>
  </si>
  <si>
    <t>AJH 090 GALBH</t>
  </si>
  <si>
    <t>AJH 108 GALBH</t>
  </si>
  <si>
    <t>AJH 126 GALBH</t>
  </si>
  <si>
    <t>AJH 144 GALBH</t>
  </si>
  <si>
    <t>AJH 072 LALBH</t>
  </si>
  <si>
    <t>AJH 090 LALBH</t>
  </si>
  <si>
    <t>AJH 108 LALBH</t>
  </si>
  <si>
    <t>AJH 126 LALBH</t>
  </si>
  <si>
    <t>AJH 144 LALBH</t>
  </si>
  <si>
    <t>AJH 162 LALBH</t>
  </si>
  <si>
    <t>ASHA 004 GCGH</t>
  </si>
  <si>
    <t>ASHA 007 GCGH</t>
  </si>
  <si>
    <t>ASHA 009 GCGH</t>
  </si>
  <si>
    <t>ASHA 012 GCGH</t>
  </si>
  <si>
    <t>ASHA 014 GCGH</t>
  </si>
  <si>
    <t>ASHA 18 GBCH</t>
  </si>
  <si>
    <t>ASHA 24 GBCH</t>
  </si>
  <si>
    <t>ASHA 030 GTEH</t>
  </si>
  <si>
    <t>ASHA 034 GTEH</t>
  </si>
  <si>
    <t>ASHA 012 GCEH</t>
  </si>
  <si>
    <t>ASHA 014 GCEH</t>
  </si>
  <si>
    <t>ASHA 030 GTAH</t>
  </si>
  <si>
    <t>ASHE 004 GСEH</t>
  </si>
  <si>
    <t xml:space="preserve">ASHE 007 GСEH </t>
  </si>
  <si>
    <t xml:space="preserve">ASHE 009 GСEH </t>
  </si>
  <si>
    <t xml:space="preserve">ASHE 012 GCEH </t>
  </si>
  <si>
    <t xml:space="preserve">ASHE 014 GCEH </t>
  </si>
  <si>
    <t>ASHE 007 GСEH</t>
  </si>
  <si>
    <t>ASHE 009 GСEH</t>
  </si>
  <si>
    <t>ASHE 012 GСEH</t>
  </si>
  <si>
    <t>ASHE 014 GСEH</t>
  </si>
  <si>
    <t>AGHA 004 GCGH</t>
  </si>
  <si>
    <t>AGHA 007 GCGH</t>
  </si>
  <si>
    <t>AGHA 009 GCGH</t>
  </si>
  <si>
    <t>AGHA 012 GCGH</t>
  </si>
  <si>
    <t>AGHA 014 GCGH</t>
  </si>
  <si>
    <t>AGHE 004 GCEH</t>
  </si>
  <si>
    <t>AGHE 007 GCEH</t>
  </si>
  <si>
    <t>AGHE 009 GCEH</t>
  </si>
  <si>
    <t>AGHE 012 GCEH</t>
  </si>
  <si>
    <t>AGHE 014 GCEH</t>
  </si>
  <si>
    <t xml:space="preserve">AUXV 004 GLEH </t>
  </si>
  <si>
    <t>AUXV 004 GLEH</t>
  </si>
  <si>
    <t xml:space="preserve">AUXV 007 GLEH </t>
  </si>
  <si>
    <t>AUXV 007 GLEH</t>
  </si>
  <si>
    <t>AUXV 009 GLEH</t>
  </si>
  <si>
    <t>AUXV 012 GLEH</t>
  </si>
  <si>
    <t>AUXV 014 GLEH</t>
  </si>
  <si>
    <t xml:space="preserve">AUXV 009 GLEH </t>
  </si>
  <si>
    <t xml:space="preserve">AUXV 012 GLEH </t>
  </si>
  <si>
    <t xml:space="preserve">AUXV 014 GLEH </t>
  </si>
  <si>
    <t>AUXV 018 GLEH</t>
  </si>
  <si>
    <t xml:space="preserve">AUXV 018 GLEH </t>
  </si>
  <si>
    <t xml:space="preserve">AUXV 024 GLEH </t>
  </si>
  <si>
    <t>AUXV 024 GLEH</t>
  </si>
  <si>
    <t>AUXK 018 GLEH</t>
  </si>
  <si>
    <t>AUXK 024 GLEH</t>
  </si>
  <si>
    <t>AUXK 030 GLEH</t>
  </si>
  <si>
    <t>AUXK 034 GLEH</t>
  </si>
  <si>
    <t>AUXK 036 GLEH</t>
  </si>
  <si>
    <t>AUXK 045 GLEH</t>
  </si>
  <si>
    <t>AUXK 054 GLEH</t>
  </si>
  <si>
    <t>AUXM 018 GLEH</t>
  </si>
  <si>
    <t>AUXM 024 GLEH</t>
  </si>
  <si>
    <t>AUXM 030 GLEH</t>
  </si>
  <si>
    <t>AUXM 018 GLAH</t>
  </si>
  <si>
    <t>AUXB 007 GLEH</t>
  </si>
  <si>
    <t>AUXB 009 GLEH</t>
  </si>
  <si>
    <t>AUXB 012 GLEH</t>
  </si>
  <si>
    <t>AUXB 014 GLEH</t>
  </si>
  <si>
    <t>AUXB 018 GLEH</t>
  </si>
  <si>
    <t>AUXB 024 GLEH</t>
  </si>
  <si>
    <t>AUXB 09 GALH</t>
  </si>
  <si>
    <t>AUXB 18 GALH</t>
  </si>
  <si>
    <t>AUXD 18 GALH</t>
  </si>
  <si>
    <t>AUXD 24 GALH</t>
  </si>
  <si>
    <t>AUXA 18 GALH</t>
  </si>
  <si>
    <t>AUXA 24 GALH</t>
  </si>
  <si>
    <t>AUXA 30 GALH</t>
  </si>
  <si>
    <t>AUXA 34 GALH</t>
  </si>
  <si>
    <t>AUXA 36 GALH</t>
  </si>
  <si>
    <t>AUXA 45 GALH</t>
  </si>
  <si>
    <t>AUXA 54 GALH</t>
  </si>
  <si>
    <t>ARXK 004 GLGH</t>
  </si>
  <si>
    <t>ARXK 007 GLGH</t>
  </si>
  <si>
    <t>ARXK 009 GLGH</t>
  </si>
  <si>
    <t>ARXK 012 GLGH</t>
  </si>
  <si>
    <t>ARXK 014 GLGH</t>
  </si>
  <si>
    <t>ARXK 018 GLGH</t>
  </si>
  <si>
    <t>ARXK 024 GLGH</t>
  </si>
  <si>
    <t>ARXD 04 GALH</t>
  </si>
  <si>
    <t>ARXC 036 GTEH</t>
  </si>
  <si>
    <t>ARXC 45 GATH</t>
  </si>
  <si>
    <t>ARXC 60 GATH</t>
  </si>
  <si>
    <t>ABHA 012 GTEH</t>
  </si>
  <si>
    <t>ABHA 014 GTEH</t>
  </si>
  <si>
    <t>ABHA 018 GTEH</t>
  </si>
  <si>
    <t>ABHA 024 GTEH</t>
  </si>
  <si>
    <t>ABHA 030 GTEH</t>
  </si>
  <si>
    <t>ABHA 036 GTEH</t>
  </si>
  <si>
    <t>ABHA 045 GTEH</t>
  </si>
  <si>
    <t>ABHA 054 GTEH</t>
  </si>
  <si>
    <t>ASHA 12 GAСH</t>
  </si>
  <si>
    <r>
      <t xml:space="preserve">ASHE 12 GACH </t>
    </r>
    <r>
      <rPr>
        <b/>
        <sz val="12"/>
        <color rgb="FFFF0000"/>
        <rFont val="Calibri"/>
        <family val="2"/>
        <charset val="204"/>
        <scheme val="minor"/>
      </rPr>
      <t xml:space="preserve"> </t>
    </r>
  </si>
  <si>
    <t>ARXB 07 GALH</t>
  </si>
  <si>
    <t>ARXB 12 GALH</t>
  </si>
  <si>
    <t>ARXB 14 LALH</t>
  </si>
  <si>
    <t>ARXC 36 GATH</t>
  </si>
  <si>
    <t>UTY-RVNGM</t>
  </si>
  <si>
    <t>UTY-RNNGM</t>
  </si>
  <si>
    <t>UTY-TWBXF2</t>
  </si>
  <si>
    <t>UTY-RNRGZ3</t>
  </si>
  <si>
    <t>UTY-RCRGZ1</t>
  </si>
  <si>
    <t>UTY-TWRXZ2</t>
  </si>
  <si>
    <t>UTY-RSRG</t>
  </si>
  <si>
    <t>UTY-RHRG</t>
  </si>
  <si>
    <t>UTY-RSNGM</t>
  </si>
  <si>
    <t>UTY-VMSX</t>
  </si>
  <si>
    <t>UTY-VKSX</t>
  </si>
  <si>
    <t>UTY-TFSXW1</t>
  </si>
  <si>
    <t xml:space="preserve">UTY-TFSXF2 </t>
  </si>
  <si>
    <t>UTY-TERX</t>
  </si>
  <si>
    <t>UTY-VTGX</t>
  </si>
  <si>
    <t>UTY-VTGXV</t>
  </si>
  <si>
    <t>UTY-RLRG</t>
  </si>
  <si>
    <t>FJ-RC-MBS-1</t>
  </si>
  <si>
    <t>FJ-RC-KNX-1i</t>
  </si>
  <si>
    <t>FJ-RC-WIFI-1</t>
  </si>
  <si>
    <t>UTY-ASSX</t>
  </si>
  <si>
    <t>UTD-HFAA</t>
  </si>
  <si>
    <t>UTY-LNTG</t>
  </si>
  <si>
    <t>UTY-TFSXZ1</t>
  </si>
  <si>
    <t>UTZ-VXAA</t>
  </si>
  <si>
    <t>UTZ-KXGC</t>
  </si>
  <si>
    <t>UTZ-VXGA</t>
  </si>
  <si>
    <t>UTZ-KXGA</t>
  </si>
  <si>
    <t>UTY-XWZXZ2</t>
  </si>
  <si>
    <t>UTD-HFTA</t>
  </si>
  <si>
    <t>UTD-HFTB</t>
  </si>
  <si>
    <t xml:space="preserve">UTY-LBTGM </t>
  </si>
  <si>
    <t>UTY-LRHGM</t>
  </si>
  <si>
    <t>UTY-XSZX</t>
  </si>
  <si>
    <t>UTD-GXTAW</t>
  </si>
  <si>
    <t>UTD-GXTBW </t>
  </si>
  <si>
    <t>UTD-LF25NA</t>
  </si>
  <si>
    <t>UTD-RF204</t>
  </si>
  <si>
    <t>UTD-SF045T</t>
  </si>
  <si>
    <t>UTZ-PX1NBA</t>
  </si>
  <si>
    <t>UTR-FA035</t>
  </si>
  <si>
    <t>UTY-LBTGH</t>
  </si>
  <si>
    <t>UTR-DPB24T</t>
  </si>
  <si>
    <t>UTY-DMMGM1</t>
  </si>
  <si>
    <t>UTR-FA165</t>
  </si>
  <si>
    <t>UTR-FA133</t>
  </si>
  <si>
    <t>UTP-PY02A</t>
  </si>
  <si>
    <t>UTP-PY03A</t>
  </si>
  <si>
    <t>UTP-SX248A</t>
  </si>
  <si>
    <t>UTD-GXTCW</t>
  </si>
  <si>
    <t>UTY-LBHXD</t>
  </si>
  <si>
    <t xml:space="preserve">UTY-SHZXC </t>
  </si>
  <si>
    <t>UTP-LX180A</t>
  </si>
  <si>
    <t>UTY-DTGGZ1</t>
  </si>
  <si>
    <t>UTY-VMGX</t>
  </si>
  <si>
    <t>UTY-VSGXZ1</t>
  </si>
  <si>
    <t>UTY-PTGXA</t>
  </si>
  <si>
    <t>UTD-GXTBW</t>
  </si>
  <si>
    <t>UTY-RNKG</t>
  </si>
  <si>
    <t>UTY-RSKG</t>
  </si>
  <si>
    <t>UTY-RHKG</t>
  </si>
  <si>
    <t>UTY-LNHG</t>
  </si>
  <si>
    <t>UTY-LRHGB1</t>
  </si>
  <si>
    <t>UTY-CGGG</t>
  </si>
  <si>
    <t>UTY-ALGXZ1</t>
  </si>
  <si>
    <t>UTY-PLGXA1</t>
  </si>
  <si>
    <t>UTY-PLGXX2</t>
  </si>
  <si>
    <t>UTY-APGXZ1</t>
  </si>
  <si>
    <t>UTY-ABGXZ1</t>
  </si>
  <si>
    <t>UTY-VBGX</t>
  </si>
  <si>
    <t>UTY-VLGX</t>
  </si>
  <si>
    <t>UTY-ASGXZ1</t>
  </si>
  <si>
    <t>UTY-AMGX</t>
  </si>
  <si>
    <t>UTY-VSGX</t>
  </si>
  <si>
    <t>UTY-VGGXZ1</t>
  </si>
  <si>
    <t>FJ-RCK-NX-1i</t>
  </si>
  <si>
    <t>UTY-XWZXZA</t>
  </si>
  <si>
    <t>UTY-XWZXZ8</t>
  </si>
  <si>
    <t>UTY-XWZXZC</t>
  </si>
  <si>
    <t>UTY-XWZXZB</t>
  </si>
  <si>
    <t>UTY-XWZXZD</t>
  </si>
  <si>
    <t>UTY-XWZXZ7</t>
  </si>
  <si>
    <t>UTY-XWZXZE</t>
  </si>
  <si>
    <t>UTY-XWZXZ6</t>
  </si>
  <si>
    <t>UTY-XWZXZ9</t>
  </si>
  <si>
    <t>UTY-TEKX</t>
  </si>
  <si>
    <t>UTD-RS100</t>
  </si>
  <si>
    <t>UTP-CX567A</t>
  </si>
  <si>
    <t>UTP-AX054A</t>
  </si>
  <si>
    <t>UTP-AX090A</t>
  </si>
  <si>
    <t>UTP-AX180A</t>
  </si>
  <si>
    <t>UTP-AX567A</t>
  </si>
  <si>
    <t>UTR-H0906L</t>
  </si>
  <si>
    <t>UTR-H1806L</t>
  </si>
  <si>
    <t>UTR-H0908L</t>
  </si>
  <si>
    <t>UTR-H1808L</t>
  </si>
  <si>
    <t>UTP-DX567A</t>
  </si>
  <si>
    <t>UTP-BX090A</t>
  </si>
  <si>
    <t>UTP-BX180A</t>
  </si>
  <si>
    <t>UTP-BX567A</t>
  </si>
  <si>
    <t>UTP-J0906A</t>
  </si>
  <si>
    <t>UTP-J0908A</t>
  </si>
  <si>
    <t>UTP-J1806A</t>
  </si>
  <si>
    <t>UTP-J1808A</t>
  </si>
  <si>
    <t>UTP-RX01AH</t>
  </si>
  <si>
    <t>UTP-RX01BH</t>
  </si>
  <si>
    <t>UTP-RX01CH</t>
  </si>
  <si>
    <t>UTP-RX04BH</t>
  </si>
  <si>
    <t>UTP-RX12AH</t>
  </si>
  <si>
    <t>UTP-RX08AH</t>
  </si>
  <si>
    <t>UTP-VX30A</t>
  </si>
  <si>
    <t>UTP-VX60A</t>
  </si>
  <si>
    <t>UTP-VX90A</t>
  </si>
  <si>
    <t>UTR-YDZB</t>
  </si>
  <si>
    <t>UTR-YDZC</t>
  </si>
  <si>
    <t>UTZ-KXGB</t>
  </si>
  <si>
    <t>UTZ-PX1BBA</t>
  </si>
  <si>
    <t>UTD-LF60KA</t>
  </si>
  <si>
    <t>UTY-XWZXZ3</t>
  </si>
  <si>
    <t>UTG-UKGAW</t>
  </si>
  <si>
    <t>UTG-UFGDW</t>
  </si>
  <si>
    <t>UTG-UFGFW</t>
  </si>
  <si>
    <t>UTG-UGGAW</t>
  </si>
  <si>
    <t xml:space="preserve">Elite Designer                                          </t>
  </si>
  <si>
    <t xml:space="preserve">Designer                                          </t>
  </si>
  <si>
    <t>Наружные блоки с доработкой низкотемпературным комплектом</t>
  </si>
  <si>
    <t>AOHG 14KBTA2</t>
  </si>
  <si>
    <t>AOHG 18KBTA2</t>
  </si>
  <si>
    <t>AOHG 18KBTA3</t>
  </si>
  <si>
    <t>AOHG 24KBTA3</t>
  </si>
  <si>
    <t>AOHG 30KBTA4</t>
  </si>
  <si>
    <t>AOHG 36KBTA5</t>
  </si>
  <si>
    <t>AOHG 45LBLA6</t>
  </si>
  <si>
    <t>AOHG 45LBT8</t>
  </si>
  <si>
    <t>ARXC 072 GTEH</t>
  </si>
  <si>
    <t>ARXC 090 GTEH</t>
  </si>
  <si>
    <t>ARXC 096 GTEH</t>
  </si>
  <si>
    <t>ARXA 024 GLEH</t>
  </si>
  <si>
    <t>ARXA 030 GLEH</t>
  </si>
  <si>
    <t>ARXA 036 GLEH</t>
  </si>
  <si>
    <t>ARXA 045 GLEH</t>
  </si>
  <si>
    <t>ARXD 007 GLEH</t>
  </si>
  <si>
    <t>ARXD 009 GLEH</t>
  </si>
  <si>
    <t>ARXD 012 GLEH</t>
  </si>
  <si>
    <t>ARXD 014 GLEH</t>
  </si>
  <si>
    <t>ARXD 018 GLEH</t>
  </si>
  <si>
    <t>ARXD 024 GLEH</t>
  </si>
  <si>
    <t>AGHA 004 GCAH</t>
  </si>
  <si>
    <t>AGHA 007 GCAH</t>
  </si>
  <si>
    <t>UTR-EV09XB</t>
  </si>
  <si>
    <t>UTR-EV14XB</t>
  </si>
  <si>
    <t>UTG-UNGAW</t>
  </si>
  <si>
    <t>UTG-UNGBW</t>
  </si>
  <si>
    <t>UTG-UKGCW</t>
  </si>
  <si>
    <t>UTG-UFGEW</t>
  </si>
  <si>
    <t>AUXB 004 GLEH</t>
  </si>
  <si>
    <t>ARXK 07 GCLH</t>
  </si>
  <si>
    <t>ASHG 12 LTCA</t>
  </si>
  <si>
    <t>AOHG 12 LTC</t>
  </si>
  <si>
    <t>282×870×185</t>
  </si>
  <si>
    <t xml:space="preserve">  ASHG 12 LTCA</t>
  </si>
  <si>
    <t xml:space="preserve">  AOHG 12 LUC</t>
  </si>
  <si>
    <t xml:space="preserve">  ASHG 07 KMTA</t>
  </si>
  <si>
    <t xml:space="preserve">  AOHG 54 LBTB</t>
  </si>
  <si>
    <t>Консольные внутренние блоки  напольного типа c встроенным ЭРВ клапаном</t>
  </si>
  <si>
    <t>Настенные</t>
  </si>
  <si>
    <t>Кассетные</t>
  </si>
  <si>
    <t>Канальные</t>
  </si>
  <si>
    <t>Мультисплит-системы свободной компоновки Flexible Multi R32</t>
  </si>
  <si>
    <t>Мультисплит-системы свободной компоновки Flexible Multi R410A</t>
  </si>
  <si>
    <r>
      <t>охлаждение до -20</t>
    </r>
    <r>
      <rPr>
        <sz val="12"/>
        <color theme="1" tint="0.249977111117893"/>
        <rFont val="Calibri"/>
        <family val="2"/>
        <charset val="204"/>
      </rPr>
      <t>° С</t>
    </r>
  </si>
  <si>
    <r>
      <t>охлаждение до -30</t>
    </r>
    <r>
      <rPr>
        <sz val="12"/>
        <color theme="1" tint="0.249977111117893"/>
        <rFont val="Calibri"/>
        <family val="2"/>
        <charset val="204"/>
      </rPr>
      <t>° С</t>
    </r>
  </si>
  <si>
    <r>
      <t>охлаждение до -43</t>
    </r>
    <r>
      <rPr>
        <sz val="12"/>
        <color theme="1" tint="0.249977111117893"/>
        <rFont val="Calibri"/>
        <family val="2"/>
        <charset val="204"/>
      </rPr>
      <t>° С</t>
    </r>
  </si>
  <si>
    <r>
      <rPr>
        <b/>
        <sz val="10"/>
        <color indexed="63"/>
        <rFont val="Calibri"/>
        <family val="2"/>
        <charset val="204"/>
        <scheme val="minor"/>
      </rPr>
      <t>2,5</t>
    </r>
    <r>
      <rPr>
        <sz val="10"/>
        <color indexed="63"/>
        <rFont val="Calibri"/>
        <family val="2"/>
        <charset val="204"/>
        <scheme val="minor"/>
      </rPr>
      <t xml:space="preserve">
(0,9-3,0)</t>
    </r>
  </si>
  <si>
    <r>
      <rPr>
        <b/>
        <sz val="10"/>
        <color indexed="63"/>
        <rFont val="Calibri"/>
        <family val="2"/>
        <charset val="204"/>
        <scheme val="minor"/>
      </rPr>
      <t>2,8</t>
    </r>
    <r>
      <rPr>
        <sz val="10"/>
        <color indexed="63"/>
        <rFont val="Calibri"/>
        <family val="2"/>
        <charset val="204"/>
        <scheme val="minor"/>
      </rPr>
      <t xml:space="preserve">
(0,9-3,8)</t>
    </r>
  </si>
  <si>
    <t>3,8
(0,9-4,8)</t>
  </si>
  <si>
    <t>270x784x223</t>
  </si>
  <si>
    <t>ASHG 18 KLCA Winter Kit Standard</t>
  </si>
  <si>
    <t>ASHG 18 KLCA Winter Kit Lite</t>
  </si>
  <si>
    <t>AOHG 18 KLСA Winter Kit Pro</t>
  </si>
  <si>
    <t>AOHG 18 KLСA Winter Kit Standard</t>
  </si>
  <si>
    <t>AOHG 18 KLСA Winter Kit Lite</t>
  </si>
  <si>
    <t>ASHG 24 KLCA Winter Kit Standard</t>
  </si>
  <si>
    <t>ASHG 24 KLCA Winter Kit Lite</t>
  </si>
  <si>
    <t>AOHG 24 KLСA Winter Kit Pro</t>
  </si>
  <si>
    <t>AOHG 24 KLСA Winter Kit Standard</t>
  </si>
  <si>
    <t>AOHG 24 KLСA Winter Kit Lite</t>
  </si>
  <si>
    <t>ASHG 07 KMСС Winter Kit Pro</t>
  </si>
  <si>
    <t>ASHG 07 KMСС Winter Kit Standard</t>
  </si>
  <si>
    <t>ASHG 07 KMСС Winter Kit Lite</t>
  </si>
  <si>
    <t>ASHG 07 KMСС Winter Kit Heat</t>
  </si>
  <si>
    <t>ASHG 09 KMСС Winter Kit Pro</t>
  </si>
  <si>
    <t>ASHG 09 KMСС Winter Kit Standard</t>
  </si>
  <si>
    <t>ASHG 09 KMСС Winter Kit Lite</t>
  </si>
  <si>
    <t>ASHG 09 KMСС Winter Kit Heat</t>
  </si>
  <si>
    <t>ASHG 12 KMСС Winter Kit Pro</t>
  </si>
  <si>
    <t>ASHG 12 KMСС Winter Kit Standard</t>
  </si>
  <si>
    <t>ASHG 12 KMСС Winter Kit Lite</t>
  </si>
  <si>
    <t>ASHG 12 KMСС Winter Kit Heat</t>
  </si>
  <si>
    <t>ASHG 14 KMСС Winter Kit Pro</t>
  </si>
  <si>
    <t>ASHG 14 KMСС Winter Kit Standard</t>
  </si>
  <si>
    <t>ASHG 14 KMСС Winter Kit Lite</t>
  </si>
  <si>
    <t>ASHG 14 KMСС Winter Kit Heat</t>
  </si>
  <si>
    <t>ASHG 30 KMTA Winter Kit Standard</t>
  </si>
  <si>
    <t>ASHG 30 KMTA Winter Kit Pro</t>
  </si>
  <si>
    <t>ASHG 36  KMTA</t>
  </si>
  <si>
    <t>ASHG 36 KMTA Winter Kit Standard</t>
  </si>
  <si>
    <t>ASHG 07 KGTB Winter Kit Pro</t>
  </si>
  <si>
    <t>ASHG 07 KGTB Winter Kit Standard</t>
  </si>
  <si>
    <t>ASHG 07 KGTB Winter Kit Lite</t>
  </si>
  <si>
    <t>ASHG 07 KGTB Winter Kit Heat</t>
  </si>
  <si>
    <t>AOHG 07 KGCA  Winter Kit Standard</t>
  </si>
  <si>
    <t>AOHG 07 KGCA  Winter Kit Lite</t>
  </si>
  <si>
    <t>AOHG 07 KGCA  Winter Kit Heat</t>
  </si>
  <si>
    <t>ASHG 09 KGTB Winter Kit Pro</t>
  </si>
  <si>
    <t>ASHG 09 KGTB Winter Kit Lite</t>
  </si>
  <si>
    <t>ASHG 09 KGTB Winter Kit Heat</t>
  </si>
  <si>
    <t>ASHG 09 KGTB Winter Kit Standard</t>
  </si>
  <si>
    <t>ASHG 12 KGTB Winter Kit Pro</t>
  </si>
  <si>
    <t>ASHG 12 KGTB Winter Kit Standard</t>
  </si>
  <si>
    <t>ASHG 12 KGTB Winter Kit Lite</t>
  </si>
  <si>
    <t>ASHG 12 KGTB Winter Kit Heat</t>
  </si>
  <si>
    <t>ASHG 14 KGTB Winter Kit Pro</t>
  </si>
  <si>
    <t>ASHG 14 KGTB Winter Kit Standard</t>
  </si>
  <si>
    <t>ASHG 14 KGTB Winter Kit Lite</t>
  </si>
  <si>
    <t>ASHG 14 KGTB Winter Kit Heat</t>
  </si>
  <si>
    <t>ASHG 07 KETA Winter Kit Pro</t>
  </si>
  <si>
    <t>ASHG 07 KETA Winter Kit Standard</t>
  </si>
  <si>
    <t>ASHG 07 KETA Winter Kit Lite</t>
  </si>
  <si>
    <t>ASHG 07 KETA Winter Kit Heat</t>
  </si>
  <si>
    <t>AOHG 07 KETA  Winter Kit Standard</t>
  </si>
  <si>
    <t>AOHG 07 KETA  Winter Kit Lite</t>
  </si>
  <si>
    <t>AOHG 07 KETA  Winter Kit Heat</t>
  </si>
  <si>
    <t>ASHG 09 KETA Winter Kit Pro</t>
  </si>
  <si>
    <t>AOHG 09 KETA  Winter Kit Standard</t>
  </si>
  <si>
    <t>ASHG 09 KETA Winter Kit Standard</t>
  </si>
  <si>
    <t>ASHG 09 KETA Winter Kit Lite</t>
  </si>
  <si>
    <t>ASHG 09 KETA Winter Kit Heat</t>
  </si>
  <si>
    <t>AOHG 09 KETA  Winter Kit Lite</t>
  </si>
  <si>
    <t>AOHG 09 KETA  Winter Kit Heat</t>
  </si>
  <si>
    <t>ASHG 12 KETA Winter Kit Pro</t>
  </si>
  <si>
    <t>ASHG 12 KETA Winter Kit Standard</t>
  </si>
  <si>
    <t>AOHG 12  KETA Winter Kit Pro</t>
  </si>
  <si>
    <t>AOHG 12 KETA  Winter Kit Standard</t>
  </si>
  <si>
    <t>ASHG 12 KETA Winter Kit Lite</t>
  </si>
  <si>
    <t>AOHG 12 KETA  Winter Kit Lite</t>
  </si>
  <si>
    <t>ASHG 12 KETA Winter Kit Heat</t>
  </si>
  <si>
    <t>AOHG 12 KETA  Winter Kit Heat</t>
  </si>
  <si>
    <t>ASHG 14 KETA Winter Kit Pro</t>
  </si>
  <si>
    <t>AOHG 14  KETA Winter Kit Pro</t>
  </si>
  <si>
    <t>AOHG 14 KETA  Winter Kit Standard</t>
  </si>
  <si>
    <t>AOHG 14 KETA  Winter Kit Lite</t>
  </si>
  <si>
    <t>AOHG 14 KETA  Winter Kit Heat</t>
  </si>
  <si>
    <t>ASHG 14 KETA Winter Kit Standard</t>
  </si>
  <si>
    <t>ASHG 14 KETA Winter Kit Lite</t>
  </si>
  <si>
    <t>ASHG 14 KETA Winter Kit Heat</t>
  </si>
  <si>
    <t>AGHG 09 KVCA Winter Kit Pro</t>
  </si>
  <si>
    <t>AGHG 09 KVCA Winter Kit Standard</t>
  </si>
  <si>
    <t>AGHG 09 KVCA Winter Kit Lite</t>
  </si>
  <si>
    <t>AGHG 09 KVCA Winter Kit Heat</t>
  </si>
  <si>
    <t>AOHG 09 KVCA  Winter Kit Standard</t>
  </si>
  <si>
    <t>AOHG 09 KVCA  Winter Kit Lite</t>
  </si>
  <si>
    <t>AOHG 09 KVCA  Winter Kit Heat</t>
  </si>
  <si>
    <t>AGHG 12 KVCA Winter Kit Pro</t>
  </si>
  <si>
    <t>AGHG 12 KVCA Winter Kit Standard</t>
  </si>
  <si>
    <t>AGHG 12 KVCA Winter Kit Lite</t>
  </si>
  <si>
    <t>AOHG 12 KVCA  Winter Kit Standard</t>
  </si>
  <si>
    <t>AOHG 12 KVCA  Winter Kit Lite</t>
  </si>
  <si>
    <t>AGHG 12 KVCA Winter Kit Heat</t>
  </si>
  <si>
    <t>AOHG 12 KVCA  Winter Kit Heat</t>
  </si>
  <si>
    <t>AGHG 14 KVCA Winter Kit Pro</t>
  </si>
  <si>
    <t>AOHG 14 KVCA  Winter Kit Standard</t>
  </si>
  <si>
    <t>AOHG 14 KVCA  Winter Kit Lite</t>
  </si>
  <si>
    <t>AOHG 14 KVCA  Winter Kit Heat</t>
  </si>
  <si>
    <t>AGHG 14 KVCA Winter Kit Standard</t>
  </si>
  <si>
    <t>AGHG 14 KVCA Winter Kit Lite</t>
  </si>
  <si>
    <t>AGHG 14 KVCA Winter Kit Heat</t>
  </si>
  <si>
    <t>AUXG 09 KVLA Winter Kit Pro</t>
  </si>
  <si>
    <t>AUXG 09 KVLA Winter Kit Standard</t>
  </si>
  <si>
    <t>AUXG 09 KVLA Winter Kit Lite</t>
  </si>
  <si>
    <t>AUXG 09 KVLA Winter Kit Heat</t>
  </si>
  <si>
    <t>AOHG 09 KBTB  Winter Kit Standard</t>
  </si>
  <si>
    <t>AOHG 09 KBTB  Winter Kit Lite</t>
  </si>
  <si>
    <t>AOHG 09 KBTB  Winter Kit Heat</t>
  </si>
  <si>
    <t>ARXG 09 KLLAP Winter Kit Pro</t>
  </si>
  <si>
    <t>ARXG 09 KLLAP Winter Kit Standard</t>
  </si>
  <si>
    <t>ARXG 09 KLLAP Winter Kit Lite</t>
  </si>
  <si>
    <t>AOHG 09 KATA  Winter Kit Standard</t>
  </si>
  <si>
    <t>AOHG 09 KATA  Winter Kit Lite</t>
  </si>
  <si>
    <t>AUXG 12 KVLA Winter Kit Pro</t>
  </si>
  <si>
    <t>AOHG 12 KBTB  Winter Kit Standard</t>
  </si>
  <si>
    <t>AOHG 12 KBTB  Winter Kit Lite</t>
  </si>
  <si>
    <t>AOHG 12 KBTB  Winter Kit Heat</t>
  </si>
  <si>
    <t>AUXG 12 KVLA Winter Kit Standard</t>
  </si>
  <si>
    <t>AUXG 12 KVLA Winter Kit Lite</t>
  </si>
  <si>
    <t>AUXG 12 KVLA Winter Kit Heat</t>
  </si>
  <si>
    <t>ARXG 12 KLLAP Winter Kit Pro</t>
  </si>
  <si>
    <t>ARXG 12 KLLAP Winter Kit Standard</t>
  </si>
  <si>
    <t>ARXG 12 KLLAP Winter Kit Lite</t>
  </si>
  <si>
    <t>AOHG 12 KATA  Winter Kit Standard</t>
  </si>
  <si>
    <t>AOHG 12 KATA  Winter Kit Lite</t>
  </si>
  <si>
    <t>AUXG 14 KVLA Winter Kit Pro</t>
  </si>
  <si>
    <t>AUXG 14 KVLA Winter Kit Standard</t>
  </si>
  <si>
    <t>AUXG 14 KVLA Winter Kit Lite</t>
  </si>
  <si>
    <t>AUXG 14 KVLA Winter Kit Heat</t>
  </si>
  <si>
    <t>AOHG 14 KBTB  Winter Kit Standard</t>
  </si>
  <si>
    <t>AOHG 14 KBTB  Winter Kit Lite</t>
  </si>
  <si>
    <t>ARXG 14 KLLAP Winter Kit Pro</t>
  </si>
  <si>
    <t>ARXG 14 KLLAP Winter Kit Standard</t>
  </si>
  <si>
    <t>ARXG 14 KLLAP Winter Kit Lite</t>
  </si>
  <si>
    <t>AOHG 14 KATA  Winter Kit Standard</t>
  </si>
  <si>
    <t>AOHG 14 KATA  Winter Kit Lite</t>
  </si>
  <si>
    <t>AOHG 14 KBTB  Winter Kit Heat</t>
  </si>
  <si>
    <t>AUXG 18 KVLA Winter Kit Pro</t>
  </si>
  <si>
    <t>AOHG 18 KBTB  Winter Kit Standard</t>
  </si>
  <si>
    <t>AOHG 18 KBTB  Winter Kit Lite</t>
  </si>
  <si>
    <t>AOHG 18 KBTB  Winter Kit Heat</t>
  </si>
  <si>
    <t>AUXG 18 KVLA Winter Kit Standard</t>
  </si>
  <si>
    <t>AUXG 18 KVLA Winter Kit Lite</t>
  </si>
  <si>
    <t>AUXG 18 KVLA Winter Kit Heat</t>
  </si>
  <si>
    <t>ARXG 18 KLLAP Winter Kit Pro</t>
  </si>
  <si>
    <t>AOHG 18 KATA  Winter Kit Standard</t>
  </si>
  <si>
    <t>AOHG 18 KATA  Winter Kit Lite</t>
  </si>
  <si>
    <t>ARXG 18 KLLAP Winter Kit Standard</t>
  </si>
  <si>
    <t>ARXG 18 KLLAP Winter Kit Lite</t>
  </si>
  <si>
    <t>AUXG 22 KVLA Winter Kit Pro</t>
  </si>
  <si>
    <t>AOHG 22 KBTB  Winter Kit Standard</t>
  </si>
  <si>
    <t>AOHG 22 KBTB  Winter Kit Lite</t>
  </si>
  <si>
    <t>AOHG 22 KBTB  Winter Kit Heat</t>
  </si>
  <si>
    <t>AUXG 22 KVLA Winter Kit Standard</t>
  </si>
  <si>
    <t>AUXG 22 KVLA Winter Kit Lite</t>
  </si>
  <si>
    <t>AUXG 22 KVLA Winter Kit Heat</t>
  </si>
  <si>
    <t>AUXG 24 KVLA Winter Kit Pro</t>
  </si>
  <si>
    <t>AOHG 24 KBTB  Winter Kit Standard</t>
  </si>
  <si>
    <t>AOHG 24 KBTB  Winter Kit Lite</t>
  </si>
  <si>
    <t>AOHG 24 KBTB  Winter Kit Heat</t>
  </si>
  <si>
    <t>AUXG 24 KVLA Winter Kit Standard</t>
  </si>
  <si>
    <t>AUXG 24 KVLA Winter Kit Lite</t>
  </si>
  <si>
    <t>AUXG 24 KVLA Winter Kit Heat</t>
  </si>
  <si>
    <t>ABHG 30 KRTA Winter Kit Pro</t>
  </si>
  <si>
    <t>ABHG 30 KRTA Winter Kit Standard</t>
  </si>
  <si>
    <t>AOHG 30 KATA  Winter Kit Standard</t>
  </si>
  <si>
    <t>ABHG 36 KRTA Winter Kit Standard</t>
  </si>
  <si>
    <t>ABHG 36 KRTA Winter Kit Pro</t>
  </si>
  <si>
    <t>AOHG 36 KATA  Winter Kit Standard</t>
  </si>
  <si>
    <t>AUXG 54 KRLB Winter Kit Pro</t>
  </si>
  <si>
    <t>AUXG 54 KRLB Winter Kit Standard</t>
  </si>
  <si>
    <t>AOHG 54 KATA  Winter Kit Standard</t>
  </si>
  <si>
    <t>AOHG 36 KRTA  Winter Kit Standard</t>
  </si>
  <si>
    <t>AUXG 54 KRLB Winter Kit Heat</t>
  </si>
  <si>
    <t>AOHG 54 KRTA  Winter Kit Standard</t>
  </si>
  <si>
    <t>AOHG 36 KQTA  Winter Kit Standard</t>
  </si>
  <si>
    <t>AOHG 45 KQTA  Winter Kit Standard</t>
  </si>
  <si>
    <t>AOHG 54 KQTA  Winter Kit Standard</t>
  </si>
  <si>
    <r>
      <t xml:space="preserve">ASHG 18 KLCA Winter Kit Pro
</t>
    </r>
    <r>
      <rPr>
        <sz val="12"/>
        <color theme="1" tint="0.249977111117893"/>
        <rFont val="Calibri"/>
        <family val="2"/>
        <charset val="204"/>
        <scheme val="minor"/>
      </rPr>
      <t>охлаждение до -43° С</t>
    </r>
  </si>
  <si>
    <r>
      <t xml:space="preserve">ASHG 24 KLCA Winter Kit Pro
</t>
    </r>
    <r>
      <rPr>
        <sz val="12"/>
        <color theme="1" tint="0.249977111117893"/>
        <rFont val="Calibri"/>
        <family val="2"/>
        <charset val="204"/>
        <scheme val="minor"/>
      </rPr>
      <t>охлаждение до -43° С</t>
    </r>
  </si>
  <si>
    <r>
      <t>обогрев до -25</t>
    </r>
    <r>
      <rPr>
        <sz val="12"/>
        <color theme="1" tint="0.249977111117893"/>
        <rFont val="Calibri"/>
        <family val="2"/>
        <charset val="204"/>
      </rPr>
      <t>° С</t>
    </r>
  </si>
  <si>
    <t xml:space="preserve">Сумма </t>
  </si>
  <si>
    <t>Рекомендованная розничная цена за комплект</t>
  </si>
  <si>
    <t>Сумма, руб.</t>
  </si>
  <si>
    <t xml:space="preserve">Оплата производится в рублях по курсу ЦБ РФ на день выставления счета. </t>
  </si>
  <si>
    <t>охлаждение до -43° С</t>
  </si>
  <si>
    <t>охлаждение до -30° С</t>
  </si>
  <si>
    <t>обогрев до -25° С</t>
  </si>
  <si>
    <t>охлаждение до -20° С</t>
  </si>
  <si>
    <t>ASHG 07 KETA-B Winter Kit Pro</t>
  </si>
  <si>
    <t>ASHG 07 KETA-B Winter Kit Standard</t>
  </si>
  <si>
    <t>ASHG 07 KETA-B Winter Kit Lite</t>
  </si>
  <si>
    <t>ASHG 07 KETA-B Winter Kit Heat</t>
  </si>
  <si>
    <t>ASHG 09 KETA-B Winter Kit Pro</t>
  </si>
  <si>
    <t>ASHG 09 KETA-B Winter Kit Standard</t>
  </si>
  <si>
    <t>ASHG 09 KETA-B Winter Kit Lite</t>
  </si>
  <si>
    <t>ASHG 09 KETA-B Winter Kit Heat</t>
  </si>
  <si>
    <t>ASHG 12 KETA-B Winter Kit Pro</t>
  </si>
  <si>
    <t>ASHG 12 KETA-B Winter Kit Standard</t>
  </si>
  <si>
    <t>ASHG 12 KETA-B Winter Kit Lite</t>
  </si>
  <si>
    <t>ASHG 12 KETA-B Winter Kit Heat</t>
  </si>
  <si>
    <t>ASHG 14 KETA-B Winter Kit Pro</t>
  </si>
  <si>
    <t>ASHG 14 KETA-B Winter Kit Standard</t>
  </si>
  <si>
    <t>ASHG 14 KETA-B Winter Kit Lite</t>
  </si>
  <si>
    <t>ASHG 14 KETA-B Winter Kit Heat</t>
  </si>
  <si>
    <t>ABHG 45 KRTA Winter Kit Standard</t>
  </si>
  <si>
    <t>ABHG 45 KRTA Winter Kit Pro</t>
  </si>
  <si>
    <t>AOHG 45 KATA Winter Kit Pro</t>
  </si>
  <si>
    <t>AOHG 45 KATA  Winter Kit Standard</t>
  </si>
  <si>
    <t>Рекомендованная розничная цена поблочно</t>
  </si>
  <si>
    <t>UTB-YWC</t>
  </si>
  <si>
    <t>UTY-DCGGZ1</t>
  </si>
  <si>
    <t>AOHG 12 LUC</t>
  </si>
  <si>
    <t>ABHG 18 KRTA Winter Kit Pro</t>
  </si>
  <si>
    <t>ABHG 22 KRTA Winter Kit Pro</t>
  </si>
  <si>
    <t>ABHG 24 KRTA Winter Kit Pro</t>
  </si>
  <si>
    <t>ABHG 18 KRTA Winter Kit Standard</t>
  </si>
  <si>
    <t>ABHG 22 KRTA Winter Kit Standard</t>
  </si>
  <si>
    <t>ABHG 24 KRTA Winter Kit Standard</t>
  </si>
  <si>
    <t>ABHG 18 KRTA Winter Kit Lite</t>
  </si>
  <si>
    <t>ABHG 22 KRTA Winter Kit Lite</t>
  </si>
  <si>
    <t>ABHG 24 KRTA Winter Kit Lite</t>
  </si>
  <si>
    <t>ABHG 18 KRTA Winter Kit Heat</t>
  </si>
  <si>
    <t>ABHG 22 KRTA Winter Kit Heat</t>
  </si>
  <si>
    <t>ABHG 24 KRTA Winter Kit Heat</t>
  </si>
  <si>
    <t>обогрев до -25°  С</t>
  </si>
  <si>
    <t>AOHG 18 KBTB Winter Kit Standard</t>
  </si>
  <si>
    <t>AOHG 22 KBTB Winter Kit Standard</t>
  </si>
  <si>
    <t>AOHG 18 KBTB Winter Kit Lite</t>
  </si>
  <si>
    <t>AOHG 22 KBTB Winter Kit Lite</t>
  </si>
  <si>
    <t>AOHG 24 KBTB Winter Kit Lite</t>
  </si>
  <si>
    <t xml:space="preserve">ABHG 24 KRTA </t>
  </si>
  <si>
    <t>AOHG 24 KBTB Winter Kit Standard</t>
  </si>
  <si>
    <t>AOHG 18 KBTB Winter Kit Heat</t>
  </si>
  <si>
    <t>AOHG 22 KBTB Winter Kit Heat</t>
  </si>
  <si>
    <t>AOHG 24 KBTB Winter Kit Heat</t>
  </si>
  <si>
    <t>AUXG 18 KRLB Winter Kit Pro</t>
  </si>
  <si>
    <t>AUXG 22 KRLB Winter Kit Pro</t>
  </si>
  <si>
    <t>AUXG 24 KRLB Winter Kit Pro</t>
  </si>
  <si>
    <t>AUXG 18 KRLB Winter Kit Standard</t>
  </si>
  <si>
    <t>AUXG 22 KRLB Winter Kit Standard</t>
  </si>
  <si>
    <t>AUXG 24 KRLB Winter Kit Standard</t>
  </si>
  <si>
    <t>AUXG 18 KRLB Winter Kit Lite</t>
  </si>
  <si>
    <t>AUXG 22 KRLB Winter Kit Lite</t>
  </si>
  <si>
    <t>AUXG 24 KRLB Winter Kit Lite</t>
  </si>
  <si>
    <t>AUXG 18 KRLB Winter Kit Heat</t>
  </si>
  <si>
    <t>AUXG 22 KRLB Winter Kit Heat</t>
  </si>
  <si>
    <t>AUXG 24 KRLB Winter Kit Heat</t>
  </si>
  <si>
    <t>AOHG 18 KATA Winter Kit Standard</t>
  </si>
  <si>
    <t>AOHG 22 KATA Winter Kit Standard</t>
  </si>
  <si>
    <t>AOHG 24 KATA Winter Kit Standard</t>
  </si>
  <si>
    <t>AOHG 18 KATA Winter Kit Lite</t>
  </si>
  <si>
    <t>AOHG 22 KATA Winter Kit Lite</t>
  </si>
  <si>
    <t>AOHG 24 KATA Winter Kit Lite</t>
  </si>
  <si>
    <t>AOHG 45 KATA Winter Kit Standard</t>
  </si>
  <si>
    <t>ARXG 22 KMLA Winter Kit Pro</t>
  </si>
  <si>
    <t>Средненапорные канальные сплит-системы Strandard (R32, тепло/холод)</t>
  </si>
  <si>
    <t>ARXG 24 KMLA Winter Kit Pro</t>
  </si>
  <si>
    <t>ARXG 30 KMLA Winter Kit Pro</t>
  </si>
  <si>
    <t>ARXG 36 KMLA (1 ф.)Winter Kit Pro</t>
  </si>
  <si>
    <t>ARXG 36 KMLA (3 ф.) Winter Kit Pro</t>
  </si>
  <si>
    <t>ARXG 45 KMLA (1 ф.) Winter Kit Pro</t>
  </si>
  <si>
    <t>ARXG 45 KMLA (3 ф.) Winter Kit Pro</t>
  </si>
  <si>
    <t>ARXG 22 KMLA Winter Kit Standard</t>
  </si>
  <si>
    <t>ARXG 24 KMLA Winter Kit Standard</t>
  </si>
  <si>
    <t>ARXG 30 KMLA Winter Kit Standard</t>
  </si>
  <si>
    <t>AOHG 30 KBTB Winter Kit Standard</t>
  </si>
  <si>
    <t>ARXG 36 KMLA (1 ф.) Winter Kit Standard</t>
  </si>
  <si>
    <t>AOHG 36 KBTB Winter Kit Standard</t>
  </si>
  <si>
    <t>ARXG 36 KMLA (3 ф.) Winter Kit Standard</t>
  </si>
  <si>
    <t>AOHG 36 KRTA Winter Kit Standard</t>
  </si>
  <si>
    <t>ARXG 45 KMLA (1 ф.) Winter Kit Standard</t>
  </si>
  <si>
    <t>ARXG 45 KMLA (3 ф.) Winter Kit Standard</t>
  </si>
  <si>
    <t>AOHG 45 KRTA Winter Kit Standard</t>
  </si>
  <si>
    <t>AOHG 45 KBTB Winter Kit Standard</t>
  </si>
  <si>
    <t>ARXG 22 KMLA Winter Kit Lite</t>
  </si>
  <si>
    <t>ARXG 24 KMLA Winter Kit Lite</t>
  </si>
  <si>
    <t>ARXG 22 KMLA Winter Kit Heat</t>
  </si>
  <si>
    <t>ARXG 24 KMLA Winter Kit Heat</t>
  </si>
  <si>
    <t>ARXG 30 KMLA Winter Kit Heat</t>
  </si>
  <si>
    <t>AOHG 30 KBTB Winter Kit Heat</t>
  </si>
  <si>
    <t>ARXG 36 KMLA (1 ф.) Winter Kit Heat</t>
  </si>
  <si>
    <t>ARXG 36 KMLA (3 ф.) Winter Kit Heat</t>
  </si>
  <si>
    <t>ARXG 45 KMLA (1 ф.) Winter Kit Heat</t>
  </si>
  <si>
    <t>ARXG 45 KMLA (3 ф.) Winter Kit Heat</t>
  </si>
  <si>
    <t>ARXG 36 KMLA (1 ф.) Winter Kit Pro</t>
  </si>
  <si>
    <t>AOHG 30 KATA Winter Kit Standard</t>
  </si>
  <si>
    <t>AOHG 36 KQTA Winter Kit Standard</t>
  </si>
  <si>
    <t>AOHG 45 KQTA Winter Kit Standard</t>
  </si>
  <si>
    <t>AOHG 36 KATA Winter Kit Standard</t>
  </si>
  <si>
    <t>AUXG 30 KRLB Winter Kit Pro</t>
  </si>
  <si>
    <t>AUXG 36 KRLB (1 ф.) Winter Kit Pro</t>
  </si>
  <si>
    <t>AUXG 45 KRLB (1 ф.) Winter Kit Pro</t>
  </si>
  <si>
    <t>AUXG 30 KRLB Winter Kit Standard</t>
  </si>
  <si>
    <t>AOHG 54 KBTB Winter Kit Standard</t>
  </si>
  <si>
    <t>AUXG 30 KRLB Winter Kit Heat</t>
  </si>
  <si>
    <t>AOHG 45 KQTA  Winter Kit Pro</t>
  </si>
  <si>
    <t>AUXG 36 KRLB (3 ф.) Winter Kit Pro</t>
  </si>
  <si>
    <t>AUXG 36 KRLB (3 ф.)  Winter Kit Standard</t>
  </si>
  <si>
    <t>AUXG 45 KRLB (3 ф.)  Winter Kit Pro</t>
  </si>
  <si>
    <t>AUXG 45 KRLB (3 ф.)  Winter Kit Standard</t>
  </si>
  <si>
    <t>AUXG 54 KRLB (3 ф.) Winter Kit Pro</t>
  </si>
  <si>
    <t>AUXG 54 (3 ф.)  KRLB Winter Kit Standard</t>
  </si>
  <si>
    <t>AUXG 45 KRLB (1 ф.)  Winter Kit Standard</t>
  </si>
  <si>
    <t>AUXG 54 KRLB (1 ф.)  Winter Kit Pro</t>
  </si>
  <si>
    <t>AUXG 54 KRLB (1 ф.)  Winter Kit Standard</t>
  </si>
  <si>
    <t>AUXG 36 KRLB (1 ф.) Winter Kit Standard</t>
  </si>
  <si>
    <t xml:space="preserve">   ARXG 45 KHTA (1 ф.) Winter Kit Pro</t>
  </si>
  <si>
    <t xml:space="preserve">   ARXG 45 KHTA (3 ф.) Winter Kit Pro</t>
  </si>
  <si>
    <t>ARXG 54 KHTA (1 ф.) Winter Kit Pro</t>
  </si>
  <si>
    <t>ARXG 54 KHTA (3 ф.) Winter Kit Pro</t>
  </si>
  <si>
    <t xml:space="preserve">   ARXG 45 KHTA (1 ф.) Winter Kit Standard</t>
  </si>
  <si>
    <t xml:space="preserve">   ARXG 45 KHTA (3 ф.) Winter Kit Standard</t>
  </si>
  <si>
    <t>ARXG 54 KHTA (1 ф.) Winter Kit Standard</t>
  </si>
  <si>
    <t>ARXG 54 KHTA (3 ф.) Winter Kit Standard</t>
  </si>
  <si>
    <t>AOHG 54 KRTA Winter Kit Standard</t>
  </si>
  <si>
    <t xml:space="preserve">   ARXG 45 KHTA (1 ф.) Winter Kit Heat</t>
  </si>
  <si>
    <t>ARXG 54 KHTA (1 ф.) Winter Kit Heat</t>
  </si>
  <si>
    <t>ARXG 54 KHTA (3 ф.) Winter Kit Heat</t>
  </si>
  <si>
    <t>AUXG 36 KRLB (1 ф.) Winter Kit Heat</t>
  </si>
  <si>
    <t>AUXG 36 KRLB (3 ф.) Winter Kit Standard</t>
  </si>
  <si>
    <t>AUXG 36 KRLB (3 ф.)  Winter Kit Heat</t>
  </si>
  <si>
    <t>AUXG 45 KRLB (1 ф.) Winter Kit Standard</t>
  </si>
  <si>
    <t>AUXG 45 KRLB (1 ф.) Winter Kit Heat</t>
  </si>
  <si>
    <t>AUXG 45 KRLB (3 ф.) Winter Kit Pro</t>
  </si>
  <si>
    <t>AUXG 45 KRLB (3 ф.) Winter Kit Standard</t>
  </si>
  <si>
    <t>AUXG 45 KRLB (3 ф.) Winter Kit Heat</t>
  </si>
  <si>
    <t>AUXG 54 KRLB (1 ф.) Winter Kit Pro</t>
  </si>
  <si>
    <t>AUXG 54 KRLB (1 ф.) Winter Kit Standard</t>
  </si>
  <si>
    <t>AUXG 54 KRLB (1 ф.) Winter Kit Heat</t>
  </si>
  <si>
    <t>СПЛИТСИСТЕМЫ</t>
  </si>
  <si>
    <t>Колво</t>
  </si>
  <si>
    <t>2,5
(0,93,4)</t>
  </si>
  <si>
    <t>2,0 
(0,92,8)</t>
  </si>
  <si>
    <t>WiFi адаптер</t>
  </si>
  <si>
    <t>Адаптер для управления через WiFi</t>
  </si>
  <si>
    <t>Комплект соединительных  кабелей для подключения внешнего управления к внутренним блокам 0714KGTB, 1830LF, 3036LM</t>
  </si>
  <si>
    <t>Соединительный кабель для подключения внешнего управления 0714KETA, 0714KMCCm 1824KMTA, 3036KMTA, 0714LMCA</t>
  </si>
  <si>
    <t>Плата для подключения внешнего управления для 3036LMTA</t>
  </si>
  <si>
    <t>www.generalaircond.ru</t>
  </si>
  <si>
    <t>компания "АЯКМосква"</t>
  </si>
  <si>
    <t>111020, г. Москва, ул. 2я Синичкина, д. 9А, Бизнесцентр Синица Плаза</t>
  </si>
  <si>
    <t>Тел./факс: 88002345605</t>
  </si>
  <si>
    <t>5,2
(0,95,9)</t>
  </si>
  <si>
    <t>6,0
(0,97,5)</t>
  </si>
  <si>
    <t>6,0
(0,96,7)</t>
  </si>
  <si>
    <t>7,0
(0,98,0)</t>
  </si>
  <si>
    <t>Комплект разветвителей Lобразных труб</t>
  </si>
  <si>
    <t>Аксессуары 
для внутренних блоков  см. аксессуары во вкладке соответствующего типа внутреннего блока</t>
  </si>
  <si>
    <t>Внутренний блок комплектуется дренажным насосом. Проводной пульт управления входит в комплект поставки панели UTG-UKGAW. Гарантия 3 года</t>
  </si>
  <si>
    <t>Внутренний блок комплектуется дренажным насосом и воздушным фильтром. Проводной пульт управления входит в комплект поставки панели UTG-UKGAW. Гарантия 3 года</t>
  </si>
  <si>
    <t xml:space="preserve">   ARXG 45 KHTA (3 ф.) Winter Kit Heat</t>
  </si>
  <si>
    <t>ИК пульт в комплекте, гарантия 5 лет</t>
  </si>
  <si>
    <t>ASHG 07 KPCA(-R)</t>
  </si>
  <si>
    <t>AOHG 07 KPCA(-R)</t>
  </si>
  <si>
    <t>Winner Silver, Winner White</t>
  </si>
  <si>
    <t>Сплит-системы с низкотемпературным комплектом</t>
  </si>
  <si>
    <t>Кассетные сплит-системы</t>
  </si>
  <si>
    <t>Канальные сплит-системы</t>
  </si>
  <si>
    <t>Универсальные сплит-системы</t>
  </si>
  <si>
    <t>Мультисплит-системы фиксированной компоновки BIG MULTI</t>
  </si>
  <si>
    <t>Мультисплит-системы свободной компоновки FLEXIBLE MULTI R32</t>
  </si>
  <si>
    <t>Мультисплит-системы свободной компоновки FLEXIBLE MULTI R410A</t>
  </si>
  <si>
    <t>Ультратонкие (185 мм), выдвижная лицевая панель, фильтры в комплекте, датчик движения (Winner Silver), обогрев до -20° С (Winner Silver), ИК пульт в комплекте, гарантия 5 лет</t>
  </si>
  <si>
    <t>Сплит-системы канального типа</t>
  </si>
  <si>
    <t>Сплит-системы бытового назначения</t>
  </si>
  <si>
    <t>Сплит-системы кассетного типа</t>
  </si>
  <si>
    <t>19 (8,4-20,9)</t>
  </si>
  <si>
    <t>Сплит-системы напольного, потолочного и универсального типов</t>
  </si>
  <si>
    <t xml:space="preserve"> Мультисплит-системы типа Big Multi</t>
  </si>
  <si>
    <t>Ваша скидка на полупромышленные системы:</t>
  </si>
  <si>
    <t>ASHG 36 KMTA Winter Kit Pro</t>
  </si>
  <si>
    <t>Аксессуары находятся в соответствующем разделе неадаптированного оборудования</t>
  </si>
  <si>
    <t>Компактные кассетные сплит-системы Standard (R32, тепло/холод)</t>
  </si>
  <si>
    <t>Тонкие канальные сплит-системы Eco (R32, тепло/холод)</t>
  </si>
  <si>
    <t>Потолочные сплит-системы Standard (R32, тепло/холод)</t>
  </si>
  <si>
    <t xml:space="preserve"> Технология Dual Blaster, автоматическая очистка фильтров, плазменный фильтр, датчик движения, WiFi адаптер в комплекте, ИК пульт в комплекте, гарантия 5 лет</t>
  </si>
  <si>
    <t>Премия Good Design Award, датчик движения, уровень шума 19 дБ, ИК пульт в комплекте, яблочнокатехиновый и ионный дезодорирующий фильтры в комплекте, гарантия 5 лет</t>
  </si>
  <si>
    <t>Текстурная панель, цвет белый, ИК пульт в комплекте, яблочнокатехиновый и ионный дезодорирующий фильтры в комплекте, гарантия 5 лет</t>
  </si>
  <si>
    <t>Текстурная панель, цвет серебристый, ИК пульт в комплекте, яблочнокатехиновый и ионный дезодорирующий фильтры в комплекте, гарантия 5 лет</t>
  </si>
  <si>
    <t>Премия Good Design Award, ИК пульт в комплекте, яблочнокатехиновый и ионный дезодорирующий фильтры в комплекте, гарантия 5 лет</t>
  </si>
  <si>
    <t>Ротация, резервирование и одновременная работа двух сплитсистем без согласователя, датчик движения, ИК пульт в комплекте, яблочнокатехиновый и ионный дезодорирующий фильтры в комплекте, гарантия 3 года</t>
  </si>
  <si>
    <t>2,0
(0,9-3,2)</t>
  </si>
  <si>
    <t>2,5
(0,9-3,4)</t>
  </si>
  <si>
    <t>3,4
(0,9-4,1)</t>
  </si>
  <si>
    <t>4,2
(0,9-4,5)</t>
  </si>
  <si>
    <t>2,5
(0,9-5,2)</t>
  </si>
  <si>
    <t>2,8
(0,9-5,4)</t>
  </si>
  <si>
    <t>4,0
(0,9-6,1)</t>
  </si>
  <si>
    <t>5,4
(0,9-6,4)</t>
  </si>
  <si>
    <t>2,0 
(0,9-3,0)</t>
  </si>
  <si>
    <t>2,5 
(0,9-3,4)</t>
  </si>
  <si>
    <t>2,5 
(0,9-3,2)</t>
  </si>
  <si>
    <t>2,8
(0,9-4,0)</t>
  </si>
  <si>
    <t>3,4
(0,9-3,9)</t>
  </si>
  <si>
    <t>4,0 
(0,9-5,3)</t>
  </si>
  <si>
    <t>4,2 
(0,9-4,4)</t>
  </si>
  <si>
    <t>5,4 
(0,9-6,0)</t>
  </si>
  <si>
    <t>3,4 
(0,9-3,9)</t>
  </si>
  <si>
    <t>2,8 
(0,9-4,0)</t>
  </si>
  <si>
    <t>4,0
(0,9-5,3)</t>
  </si>
  <si>
    <t>5,4
(0,9-6,0)</t>
  </si>
  <si>
    <t>5,2
(0,9-6,0)</t>
  </si>
  <si>
    <t>6,3
(0,9-8,7)</t>
  </si>
  <si>
    <t>7,1
(0,9-8,3)</t>
  </si>
  <si>
    <t>8,0
(0,9-10,1)</t>
  </si>
  <si>
    <t>8,0
(2,9-9,0)</t>
  </si>
  <si>
    <t>8,8
(2,2-11,0)</t>
  </si>
  <si>
    <t>9,4
(2,10,0)</t>
  </si>
  <si>
    <t>10,1
(2,7-1,2)</t>
  </si>
  <si>
    <t>8,0 
(2,9-9,0)</t>
  </si>
  <si>
    <t>2,0 
(0,9-2,8)</t>
  </si>
  <si>
    <t>2,5 
(0,9-3,0)</t>
  </si>
  <si>
    <t>2,8 
(0,9-3,8)</t>
  </si>
  <si>
    <t>3,4 
(0,9-3,7)</t>
  </si>
  <si>
    <t>5,2 
(0,9-5,5)</t>
  </si>
  <si>
    <t>6,3
(0,9-5,5)</t>
  </si>
  <si>
    <t>7,1
(0,9-7,7)</t>
  </si>
  <si>
    <t>8,0
(0,9-9,0)</t>
  </si>
  <si>
    <t>9,4 
(2,9-10,0)</t>
  </si>
  <si>
    <t>10,1
(2,7-11,2)</t>
  </si>
  <si>
    <t>3,5 
(1,1-4,0)</t>
  </si>
  <si>
    <t>4,0 
(0,9-6,5)</t>
  </si>
  <si>
    <t>3,4
(0,9-4,0)</t>
  </si>
  <si>
    <t>4,0 
(0,9-5,6)</t>
  </si>
  <si>
    <t>ASHG 09 KPCA(-R)</t>
  </si>
  <si>
    <t>ASHG 12 KPCA(-R)</t>
  </si>
  <si>
    <t>AOHG 09 KPCA(-R)</t>
  </si>
  <si>
    <t>AOHG 12 KPCA(-R)</t>
  </si>
  <si>
    <t>UTY-XCBXZ2</t>
  </si>
  <si>
    <t>UTY-TWRX</t>
  </si>
  <si>
    <t>UTY-XWNX</t>
  </si>
  <si>
    <t>UTY-TFNXZ1</t>
  </si>
  <si>
    <t>UTY-XWZX</t>
  </si>
  <si>
    <t>UTY-XWZXZ5</t>
  </si>
  <si>
    <t>UTY-XCSXZ1</t>
  </si>
  <si>
    <t>UTR-FA16-5</t>
  </si>
  <si>
    <t>UTR-FA13-3</t>
  </si>
  <si>
    <t>Для настенных блоков 18-36</t>
  </si>
  <si>
    <t>Для 07-14KMCC, 07-14LMCA, 18-30LF, 30-36LMTA</t>
  </si>
  <si>
    <t>Для UTYRVNGM, UTYRNNGM, UTYRSNGM, UTYTERX, UTYVTGX, UTYVTGXV, FJRCMBS1, FJRCKNX1i, UTYTFNXZ1 при подключении 07-14LMCA</t>
  </si>
  <si>
    <t>Для 07-14KGTB, 07-14KETA, 18-24KMTA, 30-36KMTA, 30-36LMTA</t>
  </si>
  <si>
    <t>Для 07-14KGTB, 07-14KETA, 18-24KMTA, 30-36KMTA</t>
  </si>
  <si>
    <t>Для UTYRNRGZ3, UTYRCRGZ1, UTYRLRG, UTYRSRG, UTYRHRG, UTYTERX, UTYVTGX, UTYVTGXV при подключении 30-36LMTA</t>
  </si>
  <si>
    <t>Для UTYRVNGM, UTYRNNGM, UTYRSNGM, FJRCMBS1, FJRCKNX1i, UTYTFNXZ1, FJRCWIFI1, UTYTERX, UTYVTGX, UTYVTGXV при подключении 30-36LMTA</t>
  </si>
  <si>
    <t>Для 07-14KETA, 18-24KMTA, 30-36KMTA, 07-12KPCA</t>
  </si>
  <si>
    <t>Для 07-14LMCA, 18-30LF, 30-36LMTA</t>
  </si>
  <si>
    <t>Для 30-36LMTA</t>
  </si>
  <si>
    <t>5,2
(0,9-5,9)</t>
  </si>
  <si>
    <r>
      <rPr>
        <b/>
        <sz val="10"/>
        <rFont val="Calibri"/>
        <family val="2"/>
        <charset val="204"/>
        <scheme val="minor"/>
      </rPr>
      <t>6,0</t>
    </r>
    <r>
      <rPr>
        <sz val="10"/>
        <rFont val="Calibri"/>
        <family val="2"/>
        <charset val="204"/>
        <scheme val="minor"/>
      </rPr>
      <t xml:space="preserve">
(0,9-6,7)</t>
    </r>
  </si>
  <si>
    <r>
      <rPr>
        <b/>
        <sz val="10"/>
        <rFont val="Calibri"/>
        <family val="2"/>
        <charset val="204"/>
        <scheme val="minor"/>
      </rPr>
      <t>7,0</t>
    </r>
    <r>
      <rPr>
        <sz val="10"/>
        <rFont val="Calibri"/>
        <family val="2"/>
        <charset val="204"/>
        <scheme val="minor"/>
      </rPr>
      <t xml:space="preserve">
(0,9-8,0)</t>
    </r>
  </si>
  <si>
    <t>8,0
(0,9-9,1)</t>
  </si>
  <si>
    <r>
      <rPr>
        <b/>
        <sz val="10"/>
        <rFont val="Calibri"/>
        <family val="2"/>
        <charset val="204"/>
        <scheme val="minor"/>
      </rPr>
      <t>2,5</t>
    </r>
    <r>
      <rPr>
        <sz val="10"/>
        <rFont val="Calibri"/>
        <family val="2"/>
        <charset val="204"/>
        <scheme val="minor"/>
      </rPr>
      <t xml:space="preserve">
(0,9-2,7)</t>
    </r>
  </si>
  <si>
    <r>
      <rPr>
        <b/>
        <sz val="10"/>
        <rFont val="Calibri"/>
        <family val="2"/>
        <charset val="204"/>
        <scheme val="minor"/>
      </rPr>
      <t>3,2</t>
    </r>
    <r>
      <rPr>
        <sz val="10"/>
        <rFont val="Calibri"/>
        <family val="2"/>
        <charset val="204"/>
        <scheme val="minor"/>
      </rPr>
      <t xml:space="preserve">
(0,9-3,9)</t>
    </r>
  </si>
  <si>
    <r>
      <rPr>
        <b/>
        <sz val="10"/>
        <rFont val="Calibri"/>
        <family val="2"/>
        <charset val="204"/>
        <scheme val="minor"/>
      </rPr>
      <t>3,5</t>
    </r>
    <r>
      <rPr>
        <sz val="10"/>
        <rFont val="Calibri"/>
        <family val="2"/>
        <charset val="204"/>
        <scheme val="minor"/>
      </rPr>
      <t xml:space="preserve">
(0,9-3,7)</t>
    </r>
  </si>
  <si>
    <r>
      <rPr>
        <b/>
        <sz val="10"/>
        <rFont val="Calibri"/>
        <family val="2"/>
        <charset val="204"/>
        <scheme val="minor"/>
      </rPr>
      <t>4,1</t>
    </r>
    <r>
      <rPr>
        <sz val="10"/>
        <rFont val="Calibri"/>
        <family val="2"/>
        <charset val="204"/>
        <scheme val="minor"/>
      </rPr>
      <t xml:space="preserve">
(0,9-4,4)</t>
    </r>
  </si>
  <si>
    <r>
      <rPr>
        <b/>
        <sz val="10"/>
        <rFont val="Calibri"/>
        <family val="2"/>
        <charset val="204"/>
        <scheme val="minor"/>
      </rPr>
      <t>4,3</t>
    </r>
    <r>
      <rPr>
        <sz val="10"/>
        <rFont val="Calibri"/>
        <family val="2"/>
        <charset val="204"/>
        <scheme val="minor"/>
      </rPr>
      <t xml:space="preserve">
(0,9-4,5)</t>
    </r>
  </si>
  <si>
    <r>
      <rPr>
        <b/>
        <sz val="10"/>
        <rFont val="Calibri"/>
        <family val="2"/>
        <charset val="204"/>
        <scheme val="minor"/>
      </rPr>
      <t>5,0</t>
    </r>
    <r>
      <rPr>
        <sz val="10"/>
        <rFont val="Calibri"/>
        <family val="2"/>
        <charset val="204"/>
        <scheme val="minor"/>
      </rPr>
      <t xml:space="preserve">
(0,9-5,3)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</si>
  <si>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(2,8-11,2)</t>
    </r>
  </si>
  <si>
    <r>
      <rPr>
        <b/>
        <sz val="10"/>
        <rFont val="Calibri"/>
        <family val="2"/>
        <charset val="204"/>
        <scheme val="minor"/>
      </rPr>
      <t>11,2</t>
    </r>
    <r>
      <rPr>
        <sz val="10"/>
        <rFont val="Calibri"/>
        <family val="2"/>
        <charset val="204"/>
        <scheme val="minor"/>
      </rPr>
      <t xml:space="preserve">
(2,7-12,7)</t>
    </r>
  </si>
  <si>
    <r>
      <rPr>
        <b/>
        <sz val="10"/>
        <rFont val="Calibri"/>
        <family val="2"/>
        <charset val="204"/>
        <scheme val="minor"/>
      </rPr>
      <t>10,0</t>
    </r>
    <r>
      <rPr>
        <sz val="10"/>
        <rFont val="Calibri"/>
        <family val="2"/>
        <charset val="204"/>
        <scheme val="minor"/>
      </rPr>
      <t xml:space="preserve">
(4,7-11,4)</t>
    </r>
  </si>
  <si>
    <r>
      <rPr>
        <b/>
        <sz val="10"/>
        <rFont val="Calibri"/>
        <family val="2"/>
        <charset val="204"/>
        <scheme val="minor"/>
      </rPr>
      <t>11,2</t>
    </r>
    <r>
      <rPr>
        <sz val="10"/>
        <rFont val="Calibri"/>
        <family val="2"/>
        <charset val="204"/>
        <scheme val="minor"/>
      </rPr>
      <t xml:space="preserve">
(5,0-14,0)</t>
    </r>
  </si>
  <si>
    <r>
      <rPr>
        <b/>
        <sz val="10"/>
        <rFont val="Calibri"/>
        <family val="2"/>
        <charset val="204"/>
        <scheme val="minor"/>
      </rPr>
      <t>12,5</t>
    </r>
    <r>
      <rPr>
        <sz val="10"/>
        <rFont val="Calibri"/>
        <family val="2"/>
        <charset val="204"/>
        <scheme val="minor"/>
      </rPr>
      <t xml:space="preserve">
(4,0-14,0)</t>
    </r>
  </si>
  <si>
    <r>
      <rPr>
        <b/>
        <sz val="10"/>
        <rFont val="Calibri"/>
        <family val="2"/>
        <charset val="204"/>
        <scheme val="minor"/>
      </rPr>
      <t>14,0</t>
    </r>
    <r>
      <rPr>
        <sz val="10"/>
        <rFont val="Calibri"/>
        <family val="2"/>
        <charset val="204"/>
        <scheme val="minor"/>
      </rPr>
      <t xml:space="preserve">
(4,2-16,2)</t>
    </r>
  </si>
  <si>
    <r>
      <rPr>
        <b/>
        <sz val="10"/>
        <rFont val="Calibri"/>
        <family val="2"/>
        <charset val="204"/>
        <scheme val="minor"/>
      </rPr>
      <t>12,5</t>
    </r>
    <r>
      <rPr>
        <sz val="10"/>
        <rFont val="Calibri"/>
        <family val="2"/>
        <charset val="204"/>
        <scheme val="minor"/>
      </rPr>
      <t xml:space="preserve">
(5,0-14,0)</t>
    </r>
  </si>
  <si>
    <r>
      <rPr>
        <b/>
        <sz val="10"/>
        <rFont val="Calibri"/>
        <family val="2"/>
        <charset val="204"/>
        <scheme val="minor"/>
      </rPr>
      <t>14,0</t>
    </r>
    <r>
      <rPr>
        <sz val="10"/>
        <rFont val="Calibri"/>
        <family val="2"/>
        <charset val="204"/>
        <scheme val="minor"/>
      </rPr>
      <t xml:space="preserve">
(5,4-16,2)</t>
    </r>
  </si>
  <si>
    <r>
      <rPr>
        <b/>
        <sz val="10"/>
        <rFont val="Calibri"/>
        <family val="2"/>
        <charset val="204"/>
        <scheme val="minor"/>
      </rPr>
      <t>13,3</t>
    </r>
    <r>
      <rPr>
        <sz val="10"/>
        <rFont val="Calibri"/>
        <family val="2"/>
        <charset val="204"/>
        <scheme val="minor"/>
      </rPr>
      <t xml:space="preserve">
(4,5-14,5)</t>
    </r>
  </si>
  <si>
    <r>
      <rPr>
        <b/>
        <sz val="10"/>
        <rFont val="Calibri"/>
        <family val="2"/>
        <charset val="204"/>
        <scheme val="minor"/>
      </rPr>
      <t>16,0</t>
    </r>
    <r>
      <rPr>
        <sz val="10"/>
        <rFont val="Calibri"/>
        <family val="2"/>
        <charset val="204"/>
        <scheme val="minor"/>
      </rPr>
      <t xml:space="preserve">
(4,7-16,5)</t>
    </r>
  </si>
  <si>
    <r>
      <rPr>
        <b/>
        <sz val="10"/>
        <rFont val="Calibri"/>
        <family val="2"/>
        <charset val="204"/>
        <scheme val="minor"/>
      </rPr>
      <t>14,0</t>
    </r>
    <r>
      <rPr>
        <sz val="10"/>
        <rFont val="Calibri"/>
        <family val="2"/>
        <charset val="204"/>
        <scheme val="minor"/>
      </rPr>
      <t xml:space="preserve">
(5,4-16,0)</t>
    </r>
  </si>
  <si>
    <r>
      <rPr>
        <b/>
        <sz val="10"/>
        <rFont val="Calibri"/>
        <family val="2"/>
        <charset val="204"/>
        <scheme val="minor"/>
      </rPr>
      <t>16,0</t>
    </r>
    <r>
      <rPr>
        <sz val="10"/>
        <rFont val="Calibri"/>
        <family val="2"/>
        <charset val="204"/>
        <scheme val="minor"/>
      </rPr>
      <t xml:space="preserve">
(5,8-18,0)</t>
    </r>
  </si>
  <si>
    <t>UTD-HFRA</t>
  </si>
  <si>
    <t>UTY-LBTGC</t>
  </si>
  <si>
    <t>UTY-LRHGA2</t>
  </si>
  <si>
    <t xml:space="preserve">UTR-YDZB </t>
  </si>
  <si>
    <t>UTY-SHZXC</t>
  </si>
  <si>
    <t>UTG-UKGAB</t>
  </si>
  <si>
    <t>UTG-AKXAW</t>
  </si>
  <si>
    <t>UTG-BKXAW</t>
  </si>
  <si>
    <t>UTG-AGYAW</t>
  </si>
  <si>
    <t>UTG-BGYAW</t>
  </si>
  <si>
    <t>UTZ-VXRA</t>
  </si>
  <si>
    <t>UTR-YDZK</t>
  </si>
  <si>
    <t>UTZ-KXRA</t>
  </si>
  <si>
    <t>UTY-XCSX</t>
  </si>
  <si>
    <t>UTY-XWZXZG</t>
  </si>
  <si>
    <t>Для 09-24KVLA, 18-54KRLB</t>
  </si>
  <si>
    <t>Для 09-24KVLA, 18-54KRLB, 12-24LVL, 30-54LRL</t>
  </si>
  <si>
    <t>Для 09-24KVLA</t>
  </si>
  <si>
    <t>Для 18-54KRLB</t>
  </si>
  <si>
    <t>Для 30-54LRL</t>
  </si>
  <si>
    <t>Для 12-24LVL, 30-54LRL</t>
  </si>
  <si>
    <t>Для 09-24KVLA, 12-24LVL</t>
  </si>
  <si>
    <t>Для 36-54LATT</t>
  </si>
  <si>
    <t>3,5
(0,9-4,4)</t>
  </si>
  <si>
    <t>4,1
(0,9-5,7)</t>
  </si>
  <si>
    <t>4,3
(0,9-5,4)</t>
  </si>
  <si>
    <t>5,0
(0,9-6,5)</t>
  </si>
  <si>
    <t>6,0
(0,9-7,5)</t>
  </si>
  <si>
    <t>2,5
(0,9-3,2)</t>
  </si>
  <si>
    <t>3,2
(0,9-4,7)</t>
  </si>
  <si>
    <r>
      <t>10,8</t>
    </r>
    <r>
      <rPr>
        <sz val="10"/>
        <rFont val="Calibri"/>
        <family val="2"/>
        <charset val="204"/>
        <scheme val="minor"/>
      </rPr>
      <t xml:space="preserve">
(2,7-12,7)</t>
    </r>
  </si>
  <si>
    <r>
      <t>13,5</t>
    </r>
    <r>
      <rPr>
        <sz val="10"/>
        <rFont val="Calibri"/>
        <family val="2"/>
        <charset val="204"/>
        <scheme val="minor"/>
      </rPr>
      <t xml:space="preserve">
(4,2-16,2)</t>
    </r>
  </si>
  <si>
    <r>
      <t>13,4</t>
    </r>
    <r>
      <rPr>
        <sz val="10"/>
        <rFont val="Calibri"/>
        <family val="2"/>
        <charset val="204"/>
        <scheme val="minor"/>
      </rPr>
      <t xml:space="preserve">
(4,5-14,5)</t>
    </r>
  </si>
  <si>
    <r>
      <t>9,4</t>
    </r>
    <r>
      <rPr>
        <sz val="10"/>
        <rFont val="Calibri"/>
        <family val="2"/>
        <charset val="204"/>
        <scheme val="minor"/>
      </rPr>
      <t xml:space="preserve">
(2,8-11,2)</t>
    </r>
  </si>
  <si>
    <r>
      <t>11,2</t>
    </r>
    <r>
      <rPr>
        <sz val="10"/>
        <rFont val="Calibri"/>
        <family val="2"/>
        <charset val="204"/>
        <scheme val="minor"/>
      </rPr>
      <t xml:space="preserve">
(2,7-12,7)</t>
    </r>
  </si>
  <si>
    <r>
      <t>12,0</t>
    </r>
    <r>
      <rPr>
        <sz val="10"/>
        <rFont val="Calibri"/>
        <family val="2"/>
        <charset val="204"/>
        <scheme val="minor"/>
      </rPr>
      <t xml:space="preserve">
(4,0-13,3)</t>
    </r>
  </si>
  <si>
    <r>
      <t>13,3</t>
    </r>
    <r>
      <rPr>
        <sz val="10"/>
        <rFont val="Calibri"/>
        <family val="2"/>
        <charset val="204"/>
        <scheme val="minor"/>
      </rPr>
      <t xml:space="preserve">
(4,2-15,5)</t>
    </r>
  </si>
  <si>
    <r>
      <t>12,5</t>
    </r>
    <r>
      <rPr>
        <sz val="10"/>
        <rFont val="Calibri"/>
        <family val="2"/>
        <charset val="204"/>
        <scheme val="minor"/>
      </rPr>
      <t xml:space="preserve">
(5,0-14,0)</t>
    </r>
  </si>
  <si>
    <r>
      <t>14,0</t>
    </r>
    <r>
      <rPr>
        <sz val="10"/>
        <rFont val="Calibri"/>
        <family val="2"/>
        <charset val="204"/>
        <scheme val="minor"/>
      </rPr>
      <t xml:space="preserve">
(5,4-16,2)</t>
    </r>
  </si>
  <si>
    <t>10,6
(2,7-12,7)</t>
  </si>
  <si>
    <t>10,0
(4,7-11,4)</t>
  </si>
  <si>
    <t>11,2
(5,0-14,0)</t>
  </si>
  <si>
    <t>12,1
(4,0-13,0)</t>
  </si>
  <si>
    <t>13,5
(4,2-15,2)</t>
  </si>
  <si>
    <t>9,5
(2,8-10,6)</t>
  </si>
  <si>
    <t>22 (10,3-24,2)</t>
  </si>
  <si>
    <t>27 (8,5-29,7)</t>
  </si>
  <si>
    <t>12,5
(4,5-14,0)</t>
  </si>
  <si>
    <t>14,0
(5,0-16,2)</t>
  </si>
  <si>
    <r>
      <rPr>
        <sz val="10"/>
        <rFont val="Calibri"/>
        <family val="2"/>
        <charset val="204"/>
        <scheme val="minor"/>
      </rPr>
      <t>12,5
(5,0-14,0)</t>
    </r>
  </si>
  <si>
    <r>
      <rPr>
        <sz val="10"/>
        <rFont val="Calibri"/>
        <family val="2"/>
        <charset val="204"/>
        <scheme val="minor"/>
      </rPr>
      <t>14,0
(5,4-16,2)</t>
    </r>
  </si>
  <si>
    <r>
      <rPr>
        <sz val="10"/>
        <rFont val="Calibri"/>
        <family val="2"/>
        <charset val="204"/>
        <scheme val="minor"/>
      </rPr>
      <t>13,4
(5,0-14,5)</t>
    </r>
  </si>
  <si>
    <r>
      <rPr>
        <sz val="10"/>
        <rFont val="Calibri"/>
        <family val="2"/>
        <charset val="204"/>
        <scheme val="minor"/>
      </rPr>
      <t>16,0
(5,5-18,0)</t>
    </r>
  </si>
  <si>
    <t>14,0
(5,4-16,0)</t>
  </si>
  <si>
    <r>
      <rPr>
        <sz val="10"/>
        <rFont val="Calibri"/>
        <family val="2"/>
        <charset val="204"/>
        <scheme val="minor"/>
      </rPr>
      <t>16,0
(5,8-18,0)</t>
    </r>
  </si>
  <si>
    <t>15
(6,2-17,5)</t>
  </si>
  <si>
    <t>18
(6,2-20,0)</t>
  </si>
  <si>
    <r>
      <t>22,4</t>
    </r>
    <r>
      <rPr>
        <sz val="10"/>
        <color rgb="FF212121"/>
        <rFont val="Calibri"/>
        <family val="2"/>
        <charset val="204"/>
        <scheme val="minor"/>
      </rPr>
      <t> (7,2-24,6)</t>
    </r>
  </si>
  <si>
    <t>UTD-HFNC</t>
  </si>
  <si>
    <t>UTD-HFNB</t>
  </si>
  <si>
    <t>UTD-HFNA</t>
  </si>
  <si>
    <t>UTD-HFND</t>
  </si>
  <si>
    <t>UTD-HFKB</t>
  </si>
  <si>
    <t>UTD-HFKA</t>
  </si>
  <si>
    <t>UTD-LFNA</t>
  </si>
  <si>
    <t>UTD-LFNB</t>
  </si>
  <si>
    <t>UTD-LFNC</t>
  </si>
  <si>
    <t>UTD-LFKA</t>
  </si>
  <si>
    <t>UTD-ECS5A</t>
  </si>
  <si>
    <t>Для 09-14KLLAP</t>
  </si>
  <si>
    <t>Для 12-14KHTAP</t>
  </si>
  <si>
    <t>Для 18-30KHTAP</t>
  </si>
  <si>
    <t>Для 36-54KHTAP</t>
  </si>
  <si>
    <t>Для 22-45KMLA</t>
  </si>
  <si>
    <t>Для 45-54KHTA</t>
  </si>
  <si>
    <t>Для 72-90LHTA</t>
  </si>
  <si>
    <t>Для 09-18KLLAP, 12-54KHTAP, 22-45KMLA, 72-90LH</t>
  </si>
  <si>
    <t>Для 09-18KLLAP, 12-54KHTAP, 22-45KMLA, 45-54KHTA, 12-18LLTB, 24-36LM, 45-60LH, 72-90LH</t>
  </si>
  <si>
    <t>Для 12-18LL, 24-36LM, 60LH, 72-90LH</t>
  </si>
  <si>
    <t>Для 12-18LLTB, 24-36LM, 45-60LH</t>
  </si>
  <si>
    <t>Для 09-14KLLAP, 12-14LLTB</t>
  </si>
  <si>
    <t>Для 22-45KMLA, 24-36LM</t>
  </si>
  <si>
    <t>Для 45-54LH</t>
  </si>
  <si>
    <t>Для 72-90LH</t>
  </si>
  <si>
    <t>Для 12-18LLTB</t>
  </si>
  <si>
    <t>Для 12-54KHTAP, 72-90LH</t>
  </si>
  <si>
    <t>Для 12-18KLLAP, 12-54KHTAP, 72-90LH</t>
  </si>
  <si>
    <r>
      <t>8,5</t>
    </r>
    <r>
      <rPr>
        <sz val="10"/>
        <color indexed="63"/>
        <rFont val="Calibri"/>
        <family val="2"/>
        <charset val="204"/>
        <scheme val="minor"/>
      </rPr>
      <t xml:space="preserve">
(2,8-10,0)</t>
    </r>
  </si>
  <si>
    <r>
      <t>10,0</t>
    </r>
    <r>
      <rPr>
        <sz val="10"/>
        <color indexed="63"/>
        <rFont val="Calibri"/>
        <family val="2"/>
        <charset val="204"/>
        <scheme val="minor"/>
      </rPr>
      <t xml:space="preserve">
(2,7-11,2)</t>
    </r>
  </si>
  <si>
    <r>
      <t>9,5</t>
    </r>
    <r>
      <rPr>
        <sz val="10"/>
        <color indexed="63"/>
        <rFont val="Calibri"/>
        <family val="2"/>
        <charset val="204"/>
        <scheme val="minor"/>
      </rPr>
      <t xml:space="preserve">
(2,8-11,2)</t>
    </r>
  </si>
  <si>
    <r>
      <t>10,8</t>
    </r>
    <r>
      <rPr>
        <sz val="10"/>
        <color indexed="63"/>
        <rFont val="Calibri"/>
        <family val="2"/>
        <charset val="204"/>
        <scheme val="minor"/>
      </rPr>
      <t xml:space="preserve">
(2,7-12,7)</t>
    </r>
  </si>
  <si>
    <r>
      <t>13,4</t>
    </r>
    <r>
      <rPr>
        <sz val="10"/>
        <color indexed="63"/>
        <rFont val="Calibri"/>
        <family val="2"/>
        <charset val="204"/>
        <scheme val="minor"/>
      </rPr>
      <t xml:space="preserve">
(4,5-14,5)</t>
    </r>
  </si>
  <si>
    <r>
      <t>15,5</t>
    </r>
    <r>
      <rPr>
        <sz val="10"/>
        <color indexed="63"/>
        <rFont val="Calibri"/>
        <family val="2"/>
        <charset val="204"/>
        <scheme val="minor"/>
      </rPr>
      <t xml:space="preserve">
(4,7-16,5)</t>
    </r>
  </si>
  <si>
    <r>
      <t>6,0</t>
    </r>
    <r>
      <rPr>
        <sz val="10"/>
        <rFont val="Calibri"/>
        <family val="2"/>
        <charset val="204"/>
        <scheme val="minor"/>
      </rPr>
      <t xml:space="preserve">
(0,9-6,3)</t>
    </r>
  </si>
  <si>
    <r>
      <t>7,0</t>
    </r>
    <r>
      <rPr>
        <sz val="10"/>
        <rFont val="Calibri"/>
        <family val="2"/>
        <charset val="204"/>
        <scheme val="minor"/>
      </rPr>
      <t xml:space="preserve">
(0,9-7,4)</t>
    </r>
  </si>
  <si>
    <r>
      <t>6,8</t>
    </r>
    <r>
      <rPr>
        <sz val="10"/>
        <rFont val="Calibri"/>
        <family val="2"/>
        <charset val="204"/>
        <scheme val="minor"/>
      </rPr>
      <t xml:space="preserve">
(0,9-7,4)</t>
    </r>
  </si>
  <si>
    <r>
      <t>7,5</t>
    </r>
    <r>
      <rPr>
        <sz val="10"/>
        <rFont val="Calibri"/>
        <family val="2"/>
        <charset val="204"/>
        <scheme val="minor"/>
      </rPr>
      <t xml:space="preserve">
(0,9-8,6)</t>
    </r>
  </si>
  <si>
    <r>
      <t>8,5</t>
    </r>
    <r>
      <rPr>
        <sz val="10"/>
        <color indexed="63"/>
        <rFont val="Calibri"/>
        <family val="2"/>
        <charset val="204"/>
        <scheme val="minor"/>
      </rPr>
      <t xml:space="preserve">
(2,8-9,6)</t>
    </r>
  </si>
  <si>
    <r>
      <t>10,0</t>
    </r>
    <r>
      <rPr>
        <sz val="10"/>
        <color indexed="63"/>
        <rFont val="Calibri"/>
        <family val="2"/>
        <charset val="204"/>
        <scheme val="minor"/>
      </rPr>
      <t xml:space="preserve">
(2,7-10,8)</t>
    </r>
  </si>
  <si>
    <r>
      <t>9,5</t>
    </r>
    <r>
      <rPr>
        <sz val="10"/>
        <color indexed="63"/>
        <rFont val="Calibri"/>
        <family val="2"/>
        <charset val="204"/>
        <scheme val="minor"/>
      </rPr>
      <t xml:space="preserve">
(2,8-10,6)</t>
    </r>
  </si>
  <si>
    <r>
      <t>10,8</t>
    </r>
    <r>
      <rPr>
        <sz val="10"/>
        <color indexed="63"/>
        <rFont val="Calibri"/>
        <family val="2"/>
        <charset val="204"/>
        <scheme val="minor"/>
      </rPr>
      <t xml:space="preserve">
(2,7-12,5)</t>
    </r>
  </si>
  <si>
    <r>
      <t>12,1</t>
    </r>
    <r>
      <rPr>
        <sz val="10"/>
        <color indexed="63"/>
        <rFont val="Calibri"/>
        <family val="2"/>
        <charset val="204"/>
        <scheme val="minor"/>
      </rPr>
      <t xml:space="preserve">
(4,0-12,6)</t>
    </r>
  </si>
  <si>
    <r>
      <t>13,5</t>
    </r>
    <r>
      <rPr>
        <sz val="10"/>
        <color indexed="63"/>
        <rFont val="Calibri"/>
        <family val="2"/>
        <charset val="204"/>
        <scheme val="minor"/>
      </rPr>
      <t xml:space="preserve">
(4,2-15,0)</t>
    </r>
  </si>
  <si>
    <r>
      <t>9,4</t>
    </r>
    <r>
      <rPr>
        <sz val="10"/>
        <color indexed="63"/>
        <rFont val="Calibri"/>
        <family val="2"/>
        <charset val="204"/>
        <scheme val="minor"/>
      </rPr>
      <t xml:space="preserve">
(2,8-11,2)</t>
    </r>
  </si>
  <si>
    <r>
      <t>11,2</t>
    </r>
    <r>
      <rPr>
        <sz val="10"/>
        <color indexed="63"/>
        <rFont val="Calibri"/>
        <family val="2"/>
        <charset val="204"/>
        <scheme val="minor"/>
      </rPr>
      <t xml:space="preserve">
(2,7-12,7)</t>
    </r>
  </si>
  <si>
    <r>
      <t>10,0</t>
    </r>
    <r>
      <rPr>
        <sz val="10"/>
        <color indexed="63"/>
        <rFont val="Calibri"/>
        <family val="2"/>
        <charset val="204"/>
        <scheme val="minor"/>
      </rPr>
      <t xml:space="preserve">
(4,7-11,4)</t>
    </r>
  </si>
  <si>
    <r>
      <t>11,2</t>
    </r>
    <r>
      <rPr>
        <sz val="10"/>
        <color indexed="63"/>
        <rFont val="Calibri"/>
        <family val="2"/>
        <charset val="204"/>
        <scheme val="minor"/>
      </rPr>
      <t xml:space="preserve">
(5,0-14,0)</t>
    </r>
  </si>
  <si>
    <r>
      <t>12,0</t>
    </r>
    <r>
      <rPr>
        <sz val="10"/>
        <color indexed="63"/>
        <rFont val="Calibri"/>
        <family val="2"/>
        <charset val="204"/>
        <scheme val="minor"/>
      </rPr>
      <t xml:space="preserve">
(4,0-13,3)</t>
    </r>
  </si>
  <si>
    <r>
      <t>13,3</t>
    </r>
    <r>
      <rPr>
        <sz val="10"/>
        <color indexed="63"/>
        <rFont val="Calibri"/>
        <family val="2"/>
        <charset val="204"/>
        <scheme val="minor"/>
      </rPr>
      <t xml:space="preserve">
(4,2-15,5)</t>
    </r>
  </si>
  <si>
    <r>
      <t>14,0</t>
    </r>
    <r>
      <rPr>
        <sz val="10"/>
        <color indexed="63"/>
        <rFont val="Calibri"/>
        <family val="2"/>
        <charset val="204"/>
        <scheme val="minor"/>
      </rPr>
      <t xml:space="preserve">
(5,4-16,0)</t>
    </r>
  </si>
  <si>
    <r>
      <t>16,0</t>
    </r>
    <r>
      <rPr>
        <sz val="10"/>
        <color indexed="63"/>
        <rFont val="Calibri"/>
        <family val="2"/>
        <charset val="204"/>
        <scheme val="minor"/>
      </rPr>
      <t xml:space="preserve">
(5,8-18,0)</t>
    </r>
  </si>
  <si>
    <t>UTP-FX24A</t>
  </si>
  <si>
    <t>UTP-FX35A</t>
  </si>
  <si>
    <t>UTR-STA</t>
  </si>
  <si>
    <t>Для 18-54KRTA, 09-14KVCA</t>
  </si>
  <si>
    <t>Для 18-24LV, 30-54LR</t>
  </si>
  <si>
    <t>Для 09-14KVCA, 18-54KRTA</t>
  </si>
  <si>
    <t>Для 18-54KRTA</t>
  </si>
  <si>
    <t>Для 18-54KRTA, 18-24LV, 30-54LR, 09-14KVCA</t>
  </si>
  <si>
    <t>Для 30-54LR</t>
  </si>
  <si>
    <t>Для 18-54KRTA, 30-54LR</t>
  </si>
  <si>
    <t>Для 18-24KRTA</t>
  </si>
  <si>
    <t>Для 30-54KRTA</t>
  </si>
  <si>
    <t>Для 18-24LV, 30-54LRL</t>
  </si>
  <si>
    <t>Для 09-14KVCA</t>
  </si>
  <si>
    <t>UTY-DMMGM</t>
  </si>
  <si>
    <t>UTY-XWZXZ4</t>
  </si>
  <si>
    <t>UTY-TWBXF</t>
  </si>
  <si>
    <t>UTR-RTLA</t>
  </si>
  <si>
    <t>UTP-SX236A</t>
  </si>
  <si>
    <t>UTP-SX254A</t>
  </si>
  <si>
    <t>UTP-SX354A</t>
  </si>
  <si>
    <t>UTY-RNRGZ5</t>
  </si>
  <si>
    <t>Внутренние блоки кассетного типа компактные. Панель UTG-UFGCW заказывается отдельно</t>
  </si>
  <si>
    <t>AOHG 18 KLСA</t>
  </si>
  <si>
    <t>AOHG 24 KLСA</t>
  </si>
  <si>
    <t>Для 07-14KMCC, 07-14LMCA, 30LF, 30-36LMTA</t>
  </si>
  <si>
    <t>Кассетные сплит-системы с круговым потоком STANDARD (R32, тепло/холод)</t>
  </si>
  <si>
    <t>Компактные кассетные сплит-системы STANDARD (R32, тепло/холод)</t>
  </si>
  <si>
    <t>Компактные кассетные сплит-системы ECO (R32, тепло/холод)</t>
  </si>
  <si>
    <t>Кассетные полноразмерные сплит-системы (R410a, тепло/холод)</t>
  </si>
  <si>
    <t>Тонкие канальные сплит-системы STANDARD (R32, тепло/холод)</t>
  </si>
  <si>
    <t>Тонкие канальные сплит-системы ECO (R32, тепло/холод)</t>
  </si>
  <si>
    <t>Средненапорные канальные сплит-системы COMFORT (R32, тепло/холод)</t>
  </si>
  <si>
    <t>Средненапорные канальные сплит-системы  (R410a, тепло/холод)</t>
  </si>
  <si>
    <t>Средненапорные канальные сплит-системы STANDARD (R32, тепло/холод)</t>
  </si>
  <si>
    <t>Высоконапорные канальные сплит-системы (R410A, тепло/холод)</t>
  </si>
  <si>
    <t>Потолочные сплит-системы STANDARD (R32, тепло/холод, инвертор)</t>
  </si>
  <si>
    <t>Потолочные сплит-системы ECO (R32, тепло/холод, инвертор)</t>
  </si>
  <si>
    <t xml:space="preserve"> Потолочные сплит-системы (R410a, тепло/холод, инвертор)</t>
  </si>
  <si>
    <t>Ионный деодорирующий фильтр, яблочнокатехиновый фильтр и ИК пульт в комплекте. Гарантия 3 года</t>
  </si>
  <si>
    <t>Внутренний блок комплектуется воздушными фильтрами и ИК пультом. Гарантия 3 года</t>
  </si>
  <si>
    <t>UTR-FA03-5</t>
  </si>
  <si>
    <t>Внутренний блок комплектуется ИК пультом, дренажным насосом и воздушным фильтром</t>
  </si>
  <si>
    <t xml:space="preserve">Внутренние блоки напольно-потолочного типа </t>
  </si>
  <si>
    <t>Внутренний блок комплектуется ИК пультом и воздушным фильтром</t>
  </si>
  <si>
    <t>Премия Good Design Award, ИК пульт в комплекте, яблочно-катехиновый и ионный дезодорирующий фильтры в комплекте</t>
  </si>
  <si>
    <t>Текстурная панель, цвет белый, ИК пульт в комплекте, яблочно-катехиновый и ионный дезодорирующий фильтры в комплекте</t>
  </si>
  <si>
    <t>Текстурная панель, цвет серебристый, ИК пульт в комплекте, яблочно-катехиновый и ионный дезодорирующий фильтры в комплекте</t>
  </si>
  <si>
    <t>Премия Good Design Award, датчик движения, уровень шума 19 дБ, ИК пульт в комплекте, яблочно-катехиновый и ионный дезодорирующий фильтры в комплекте</t>
  </si>
  <si>
    <t>Ионный деодорирующий фильтр, яблочно-катехиновый фильтр и ИК пульт в комплекте.</t>
  </si>
  <si>
    <t>12,5
(3,5-14)</t>
  </si>
  <si>
    <t>13,5 
(3,5-16)</t>
  </si>
  <si>
    <t>Внутренний блок комплектуется ИК пультом и воздушными фильтрами (ионный деодорирующий и яблочно-катехиновый фильтр)</t>
  </si>
  <si>
    <t>Внутренний блок комплектуется ИК пультом и воздушными фильтрами (ионный деодорирующий
и яблочно-катехиновый фильтр)</t>
  </si>
  <si>
    <t>Внутренний блок комплектуется ИК пультом и воздушными фильтрами</t>
  </si>
  <si>
    <t>ASHG 30 LMTA Winter Kit Pro</t>
  </si>
  <si>
    <t>ASHG 36 LMTA Winter Kit Pro</t>
  </si>
  <si>
    <t>ASHG 30 LMTA Winter Kit Standard</t>
  </si>
  <si>
    <t>ASHG 36 LMTA Winter Kit Standard</t>
  </si>
  <si>
    <t>ASHG 30 LMTA Winter Kit Heat</t>
  </si>
  <si>
    <t>ASHG 36 LMTA Winter Kit Heat</t>
  </si>
  <si>
    <t>AOHG 30 LMTA Winter Kit Pro</t>
  </si>
  <si>
    <t>AOHG 36 LMTA Winter Kit Pro</t>
  </si>
  <si>
    <t>AOHG 30 LMTA Winter Kit Standard</t>
  </si>
  <si>
    <t>AOHG 36 LMTA Winter Kit Standard</t>
  </si>
  <si>
    <t>AOHG 30 LMTA Winter Kit Heat</t>
  </si>
  <si>
    <t>AOHG 36 LMTA Winter Kit Heat</t>
  </si>
  <si>
    <t>AOHG 24 LBCB</t>
  </si>
  <si>
    <t>Потолочные,универсальные,напольные</t>
  </si>
  <si>
    <t xml:space="preserve">ARXG 36 KMLA </t>
  </si>
  <si>
    <t>AOHG 36 KRTAWinter Kit Pro</t>
  </si>
  <si>
    <t>1638х1080х480</t>
  </si>
  <si>
    <t>Бытовые сплит-системы</t>
  </si>
  <si>
    <t>Сумма, $</t>
  </si>
  <si>
    <t>Объем, м3</t>
  </si>
  <si>
    <t>ARHG 22 LMLA</t>
  </si>
  <si>
    <t>ASHG 07 KPCA(-R) Winter Kit Pro</t>
  </si>
  <si>
    <t>ASHG 07 KPCA(-R) Winter Kit Standard</t>
  </si>
  <si>
    <t>ASHG 07 KPCA(-R) Winter Kit Lite</t>
  </si>
  <si>
    <t>ASHG 09 KPCA(-R) Winter Kit Pro</t>
  </si>
  <si>
    <t>ASHG 09 KPCA(-R) Winter Kit Standard</t>
  </si>
  <si>
    <t>ASHG 09 KPCA(-R) Winter Kit Lite</t>
  </si>
  <si>
    <t>ASHG 12 KPCA(-R) Winter Kit Pro</t>
  </si>
  <si>
    <t>ASHG 12 KPCA(-R) Winter Kit Standard</t>
  </si>
  <si>
    <t>ASHG 12 KPCA(-R) Winter Kit Lite</t>
  </si>
  <si>
    <t>AOHG 07 KPCA(-R) Winter Kit Pro</t>
  </si>
  <si>
    <t>AOHG 07 KPCA(-R) Winter Kit Standard</t>
  </si>
  <si>
    <t>AOHG 07 KPCA(-R) Winter Kit Lite</t>
  </si>
  <si>
    <t>AOHG 09 KPCA(-R) Winter Kit Pro</t>
  </si>
  <si>
    <t>AOHG 09 KPCA(-R) Winter Kit Standard</t>
  </si>
  <si>
    <t>AOHG 09 KPCA(-R) Winter Kit Lite</t>
  </si>
  <si>
    <t>AOHG 12 KPCA(-R) Winter Kit Pro</t>
  </si>
  <si>
    <t>AOHG 12 KPCA(-R) Winter Kit Standard</t>
  </si>
  <si>
    <t>AOHG 12 KPCA(-R) Winter Kit Lite</t>
  </si>
  <si>
    <t>ASHG 18 KMTA(B) Winter Kit Pro</t>
  </si>
  <si>
    <t>ASHG 18 KMTA(B) Winter Kit Standard</t>
  </si>
  <si>
    <t>ASHG 18 KMTA(B) Winter Kit Lite</t>
  </si>
  <si>
    <t>ASHG 18 KMTA(B) Winter Kit Heat</t>
  </si>
  <si>
    <t>ASHG 24 KMTA(B) Winter Kit Pro</t>
  </si>
  <si>
    <t>ASHG 24 KMTA(B) Winter Kit Standard</t>
  </si>
  <si>
    <t>ASHG 24 KMTA(B) Winter Kit Lite</t>
  </si>
  <si>
    <t>ASHG 24 KMTA(B) Winter Kit Heat</t>
  </si>
  <si>
    <t>ASHG 18 KMTA(B)</t>
  </si>
  <si>
    <t>ASHG 24 KMTA(B)</t>
  </si>
  <si>
    <t>RAC / PAC / MULTI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</si>
</sst>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164" formatCode="_-* #,##0_-;\-* #,##0_-;_-* &quot;-&quot;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_р_._-;\-* #,##0.00_р_._-;_-* &quot;-&quot;??_р_._-;_-@_-"/>
    <numFmt numFmtId="168" formatCode="_-* #,##0\ _р_._-;\-* #,##0\ _р_._-;_-* &quot;-&quot;\ _р_._-;_-@_-"/>
    <numFmt numFmtId="169" formatCode="_-* #,##0.00\ &quot;р.&quot;_-;\-* #,##0.00\ &quot;р.&quot;_-;_-* &quot;-&quot;??\ &quot;р.&quot;_-;_-@_-"/>
    <numFmt numFmtId="170" formatCode="_(&quot;$&quot;* #,##0_);_(&quot;$&quot;* \(#,##0\);_(&quot;$&quot;* &quot;-&quot;_);_(@_)"/>
    <numFmt numFmtId="171" formatCode="_(&quot;$&quot;* #,##0.00_);_(&quot;$&quot;* \(#,##0.00\);_(&quot;$&quot;* &quot;-&quot;??_);_(@_)"/>
    <numFmt numFmtId="172" formatCode="0.0"/>
    <numFmt numFmtId="173" formatCode="0.000"/>
    <numFmt numFmtId="174" formatCode="#,##0&quot;р.&quot;"/>
    <numFmt numFmtId="175" formatCode="[$$-409]#,##0"/>
    <numFmt numFmtId="176" formatCode="0.0%"/>
    <numFmt numFmtId="177" formatCode="_-&quot;Ј&quot;* #,##0_-;\-&quot;Ј&quot;* #,##0_-;_-&quot;Ј&quot;* &quot;-&quot;_-;_-@_-"/>
    <numFmt numFmtId="178" formatCode="_-&quot;Ј&quot;* #,##0.00_-;\-&quot;Ј&quot;* #,##0.00_-;_-&quot;Ј&quot;* &quot;-&quot;??_-;_-@_-"/>
    <numFmt numFmtId="179" formatCode="_-* #,##0.00\ &quot;€&quot;_-;\-* #,##0.00\ &quot;€&quot;_-;_-* &quot;-&quot;??\ &quot;€&quot;_-;_-@_-"/>
    <numFmt numFmtId="180" formatCode="[$€]#,##0.00;[Red][$€]\-#,##0.00"/>
    <numFmt numFmtId="181" formatCode="_-* #,##0\ _P_t_s_-;\-* #,##0\ _P_t_s_-;_-* &quot;-&quot;\ _P_t_s_-;_-@_-"/>
    <numFmt numFmtId="182" formatCode="_-* #,##0\ &quot;Pts&quot;_-;\-* #,##0\ &quot;Pts&quot;_-;_-* &quot;-&quot;\ &quot;Pts&quot;_-;_-@_-"/>
    <numFmt numFmtId="183" formatCode="0.0%;\(0.0%\)"/>
    <numFmt numFmtId="184" formatCode="_-* #,##0_р_._-;\-* #,##0_р_._-;_-* \-_р_._-;_-@_-"/>
    <numFmt numFmtId="185" formatCode="_-* #,##0.00_р_._-;\-* #,##0.00_р_._-;_-* \-??_р_._-;_-@_-"/>
    <numFmt numFmtId="186" formatCode="_-* #,##0\ _€_-;\-* #,##0\ _€_-;_-* &quot;-&quot;\ _€_-;_-@_-"/>
    <numFmt numFmtId="187" formatCode="_-* #,##0_₴_-;\-* #,##0_₴_-;_-* &quot;-&quot;_₴_-;_-@_-"/>
    <numFmt numFmtId="188" formatCode="_-* #,##0.00\ &quot;DM&quot;_-;\-* #,##0.00\ &quot;DM&quot;_-;_-* &quot;-&quot;??\ &quot;DM&quot;_-;_-@_-"/>
    <numFmt numFmtId="189" formatCode="_-* #,##0.00\ [$€]_-;\-* #,##0.00\ [$€]_-;_-* \-??\ [$€]_-;_-@_-"/>
    <numFmt numFmtId="190" formatCode="_-* #,##0.00&quot;р.&quot;_-;\-* #,##0.00&quot;р.&quot;_-;_-* \-??&quot;р.&quot;_-;_-@_-"/>
    <numFmt numFmtId="191" formatCode="#,##0&quot; F&quot;_);[Red]\(#,##0&quot; F)&quot;"/>
    <numFmt numFmtId="192" formatCode="General_)"/>
    <numFmt numFmtId="193" formatCode="#,##0.00&quot; F&quot;_);[Red]\(#,##0.00&quot; F)&quot;"/>
    <numFmt numFmtId="194" formatCode="#,##0&quot; $&quot;;\-#,##0&quot; $&quot;"/>
    <numFmt numFmtId="195" formatCode="#,##0&quot; $&quot;;[Red]\-#,##0&quot; $&quot;"/>
    <numFmt numFmtId="196" formatCode="_-* #,##0.00_-;\-* #,##0.00_-;_-* \-??_-;_-@_-"/>
    <numFmt numFmtId="197" formatCode="0_ "/>
    <numFmt numFmtId="198" formatCode="_(* #,##0_);_(* \(#,##0\);_(* \-_);_(@_)"/>
    <numFmt numFmtId="199" formatCode="\$0.000"/>
    <numFmt numFmtId="200" formatCode="0.0&quot;  &quot;"/>
    <numFmt numFmtId="201" formatCode="#,##0.00&quot; $&quot;;\-#,##0.00&quot; $&quot;"/>
    <numFmt numFmtId="202" formatCode="#,##0.00&quot; $&quot;;[Red]\-#,##0.00&quot; $&quot;"/>
    <numFmt numFmtId="203" formatCode="_-* #,##0;_-* #,##0;_-* \-;_-@_-"/>
    <numFmt numFmtId="204" formatCode="_(&quot;Itl. &quot;* #,##0_);_(&quot;Itl. &quot;* \(#,##0\);_(&quot;Itl. &quot;* \-_);_(@_)"/>
    <numFmt numFmtId="205" formatCode="0_ ;[Red]\-0\ "/>
    <numFmt numFmtId="206" formatCode="[$$-C09]#,##0"/>
    <numFmt numFmtId="207" formatCode="#,##0\ &quot;₽&quot;"/>
    <numFmt numFmtId="208" formatCode="#,##0\ [$₽-419]"/>
  </numFmts>
  <fonts count="216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9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 Cyr"/>
      <family val="2"/>
      <charset val="204"/>
    </font>
    <font>
      <b/>
      <sz val="10"/>
      <name val="Times New Roman"/>
      <family val="1"/>
      <charset val="204"/>
    </font>
    <font>
      <sz val="10"/>
      <name val="Arial Cyr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indexed="63"/>
      <name val="Arial"/>
      <family val="2"/>
      <charset val="204"/>
    </font>
    <font>
      <b/>
      <sz val="12"/>
      <color indexed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b/>
      <sz val="11"/>
      <name val="Arial"/>
      <family val="2"/>
      <charset val="204"/>
    </font>
    <font>
      <sz val="11"/>
      <name val="ＭＳ Ｐゴシック"/>
      <family val="3"/>
      <charset val="128"/>
    </font>
    <font>
      <b/>
      <sz val="12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0"/>
      <color indexed="9"/>
      <name val="Arial"/>
      <family val="2"/>
      <charset val="204"/>
    </font>
    <font>
      <b/>
      <sz val="11"/>
      <color indexed="63"/>
      <name val="Arial"/>
      <family val="2"/>
      <charset val="204"/>
    </font>
    <font>
      <b/>
      <sz val="18"/>
      <color indexed="9"/>
      <name val="Arial"/>
      <family val="2"/>
      <charset val="204"/>
    </font>
    <font>
      <b/>
      <sz val="14"/>
      <color indexed="9"/>
      <name val="Arial"/>
      <family val="2"/>
      <charset val="204"/>
    </font>
    <font>
      <sz val="12"/>
      <name val="Times New Roman"/>
      <family val="1"/>
    </font>
    <font>
      <sz val="10"/>
      <name val="Helv"/>
      <family val="2"/>
    </font>
    <font>
      <sz val="11"/>
      <name val="돋움"/>
      <family val="3"/>
      <charset val="129"/>
    </font>
    <font>
      <sz val="12"/>
      <name val="宋体"/>
      <charset val="134"/>
    </font>
    <font>
      <sz val="10"/>
      <name val="Helv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9"/>
      <name val="Arial"/>
      <family val="2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sz val="10"/>
      <color indexed="17"/>
      <name val="Arial"/>
      <family val="2"/>
    </font>
    <font>
      <sz val="11"/>
      <color indexed="17"/>
      <name val="Calibri"/>
      <family val="2"/>
    </font>
    <font>
      <b/>
      <sz val="11"/>
      <color indexed="53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b/>
      <sz val="11"/>
      <color indexed="9"/>
      <name val="Calibri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sz val="10"/>
      <color indexed="0"/>
      <name val="MS Sans Serif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1"/>
      <color indexed="56"/>
      <name val="Arial"/>
      <family val="2"/>
    </font>
    <font>
      <b/>
      <sz val="11"/>
      <color indexed="56"/>
      <name val="Calibri"/>
      <family val="2"/>
    </font>
    <font>
      <sz val="10"/>
      <color indexed="62"/>
      <name val="Arial"/>
      <family val="2"/>
    </font>
    <font>
      <i/>
      <sz val="11"/>
      <color indexed="23"/>
      <name val="Calibri"/>
      <family val="2"/>
    </font>
    <font>
      <sz val="11"/>
      <name val="ＭＳ Ｐゴシック"/>
      <charset val="128"/>
    </font>
    <font>
      <i/>
      <sz val="10"/>
      <color indexed="23"/>
      <name val="Arial"/>
      <family val="2"/>
    </font>
    <font>
      <b/>
      <sz val="11"/>
      <color indexed="62"/>
      <name val="Calibri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0"/>
      <color indexed="60"/>
      <name val="Arial"/>
      <family val="2"/>
    </font>
    <font>
      <sz val="11"/>
      <color indexed="60"/>
      <name val="Calibri"/>
      <family val="2"/>
    </font>
    <font>
      <sz val="11"/>
      <color indexed="8"/>
      <name val="ＭＳ Ｐゴシック"/>
      <family val="3"/>
      <charset val="128"/>
    </font>
    <font>
      <b/>
      <i/>
      <sz val="10"/>
      <name val="Arial"/>
      <family val="2"/>
    </font>
    <font>
      <b/>
      <sz val="10"/>
      <color indexed="63"/>
      <name val="Arial"/>
      <family val="2"/>
    </font>
    <font>
      <b/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  <charset val="204"/>
    </font>
    <font>
      <sz val="10"/>
      <color indexed="39"/>
      <name val="Arial"/>
      <family val="2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b/>
      <sz val="18"/>
      <color indexed="62"/>
      <name val="Cambria"/>
      <family val="1"/>
    </font>
    <font>
      <sz val="11"/>
      <name val="ＭＳ ゴシック"/>
      <charset val="128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1"/>
    </font>
    <font>
      <u/>
      <sz val="9"/>
      <color indexed="12"/>
      <name val="Calibri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MS Sans"/>
      <family val="1"/>
    </font>
    <font>
      <sz val="11"/>
      <color indexed="8"/>
      <name val="맑은 고딕"/>
      <family val="3"/>
      <charset val="129"/>
    </font>
    <font>
      <sz val="11"/>
      <color indexed="8"/>
      <name val="宋体"/>
      <charset val="134"/>
    </font>
    <font>
      <u/>
      <sz val="10"/>
      <color indexed="12"/>
      <name val="Arial Cyr"/>
      <family val="2"/>
      <charset val="204"/>
    </font>
    <font>
      <sz val="10"/>
      <color indexed="8"/>
      <name val="Humanst521 BT"/>
      <family val="2"/>
    </font>
    <font>
      <b/>
      <sz val="12"/>
      <name val="Arial MT"/>
      <family val="2"/>
      <charset val="204"/>
    </font>
    <font>
      <sz val="12"/>
      <name val="Arial MT"/>
      <family val="2"/>
      <charset val="204"/>
    </font>
    <font>
      <sz val="10"/>
      <name val="MS Serif"/>
      <family val="1"/>
      <charset val="204"/>
    </font>
    <font>
      <sz val="10"/>
      <color indexed="16"/>
      <name val="MS Serif"/>
      <family val="1"/>
      <charset val="204"/>
    </font>
    <font>
      <sz val="10"/>
      <name val="Geneva"/>
      <family val="2"/>
      <charset val="204"/>
    </font>
    <font>
      <b/>
      <sz val="8"/>
      <name val="MS Sans Serif"/>
      <family val="2"/>
      <charset val="204"/>
    </font>
    <font>
      <sz val="8"/>
      <name val="Arial Cyr"/>
      <family val="2"/>
      <charset val="204"/>
    </font>
    <font>
      <sz val="8"/>
      <name val="MS Sans Serif"/>
      <family val="2"/>
      <charset val="204"/>
    </font>
    <font>
      <b/>
      <sz val="8"/>
      <color indexed="8"/>
      <name val="Arial"/>
      <family val="2"/>
      <charset val="204"/>
    </font>
    <font>
      <sz val="10"/>
      <name val="Arial"/>
      <family val="2"/>
      <charset val="186"/>
    </font>
    <font>
      <sz val="11"/>
      <name val="Arial"/>
      <family val="2"/>
      <charset val="204"/>
    </font>
    <font>
      <b/>
      <sz val="10"/>
      <name val="Arial Cyr"/>
      <charset val="204"/>
    </font>
    <font>
      <sz val="9"/>
      <name val="Arial"/>
      <family val="2"/>
      <charset val="204"/>
    </font>
    <font>
      <u/>
      <sz val="9"/>
      <color indexed="10"/>
      <name val="Arial"/>
      <family val="2"/>
      <charset val="204"/>
    </font>
    <font>
      <sz val="10"/>
      <color indexed="10"/>
      <name val="Arial"/>
      <family val="2"/>
      <charset val="204"/>
    </font>
    <font>
      <sz val="12"/>
      <name val="Arial"/>
      <family val="2"/>
      <charset val="204"/>
    </font>
    <font>
      <sz val="16"/>
      <name val="Arial"/>
      <family val="2"/>
      <charset val="204"/>
    </font>
    <font>
      <b/>
      <i/>
      <sz val="10"/>
      <name val="Arial"/>
      <family val="2"/>
      <charset val="204"/>
    </font>
    <font>
      <u/>
      <sz val="10"/>
      <color indexed="10"/>
      <name val="Arial"/>
      <family val="2"/>
      <charset val="204"/>
    </font>
    <font>
      <sz val="10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0"/>
      <color theme="0"/>
      <name val="Arial Cyr"/>
      <charset val="204"/>
    </font>
    <font>
      <sz val="10"/>
      <color theme="0"/>
      <name val="Times New Roman"/>
      <family val="1"/>
      <charset val="204"/>
    </font>
    <font>
      <b/>
      <sz val="12"/>
      <color theme="0"/>
      <name val="Arial"/>
      <family val="2"/>
      <charset val="204"/>
    </font>
    <font>
      <sz val="12"/>
      <color theme="0"/>
      <name val="Arial"/>
      <family val="2"/>
      <charset val="204"/>
    </font>
    <font>
      <b/>
      <sz val="30"/>
      <color theme="0"/>
      <name val="Arial"/>
      <family val="2"/>
      <charset val="204"/>
    </font>
    <font>
      <b/>
      <sz val="24"/>
      <color theme="0"/>
      <name val="Arial"/>
      <family val="2"/>
      <charset val="204"/>
    </font>
    <font>
      <sz val="10"/>
      <color rgb="FFC00000"/>
      <name val="Arial"/>
      <family val="2"/>
      <charset val="204"/>
    </font>
    <font>
      <b/>
      <sz val="28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color rgb="FFC00000"/>
      <name val="Arial"/>
      <family val="2"/>
      <charset val="204"/>
    </font>
    <font>
      <sz val="10"/>
      <color theme="1"/>
      <name val="Meiryo UI"/>
      <family val="2"/>
      <charset val="128"/>
    </font>
    <font>
      <u/>
      <sz val="9"/>
      <color theme="0"/>
      <name val="Arial"/>
      <family val="2"/>
      <charset val="204"/>
    </font>
    <font>
      <b/>
      <sz val="30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  <font>
      <b/>
      <sz val="24"/>
      <color theme="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vertAlign val="superscript"/>
      <sz val="1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b/>
      <sz val="10"/>
      <color indexed="9"/>
      <name val="Calibri"/>
      <family val="2"/>
      <charset val="204"/>
      <scheme val="minor"/>
    </font>
    <font>
      <b/>
      <sz val="14"/>
      <color indexed="9"/>
      <name val="Calibri"/>
      <family val="2"/>
      <charset val="204"/>
      <scheme val="minor"/>
    </font>
    <font>
      <b/>
      <sz val="11"/>
      <color indexed="63"/>
      <name val="Calibri"/>
      <family val="2"/>
      <charset val="204"/>
      <scheme val="minor"/>
    </font>
    <font>
      <b/>
      <sz val="10"/>
      <color indexed="63"/>
      <name val="Calibri"/>
      <family val="2"/>
      <charset val="204"/>
      <scheme val="minor"/>
    </font>
    <font>
      <sz val="10"/>
      <color indexed="63"/>
      <name val="Calibri"/>
      <family val="2"/>
      <charset val="204"/>
      <scheme val="minor"/>
    </font>
    <font>
      <b/>
      <sz val="12"/>
      <color indexed="63"/>
      <name val="Calibri"/>
      <family val="2"/>
      <charset val="204"/>
      <scheme val="minor"/>
    </font>
    <font>
      <sz val="12"/>
      <color indexed="63"/>
      <name val="Calibri"/>
      <family val="2"/>
      <charset val="204"/>
      <scheme val="minor"/>
    </font>
    <font>
      <b/>
      <sz val="9"/>
      <color indexed="63"/>
      <name val="Calibri"/>
      <family val="2"/>
      <charset val="204"/>
      <scheme val="minor"/>
    </font>
    <font>
      <b/>
      <sz val="8"/>
      <color indexed="63"/>
      <name val="Calibri"/>
      <family val="2"/>
      <charset val="204"/>
      <scheme val="minor"/>
    </font>
    <font>
      <b/>
      <sz val="10"/>
      <color indexed="12"/>
      <name val="Calibri"/>
      <family val="2"/>
      <charset val="204"/>
      <scheme val="minor"/>
    </font>
    <font>
      <b/>
      <sz val="12"/>
      <color theme="1" tint="0.249977111117893"/>
      <name val="Calibri"/>
      <family val="2"/>
      <charset val="204"/>
      <scheme val="minor"/>
    </font>
    <font>
      <sz val="10"/>
      <color theme="1" tint="0.249977111117893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b/>
      <sz val="12"/>
      <color indexed="9"/>
      <name val="Calibri"/>
      <family val="2"/>
      <charset val="204"/>
      <scheme val="minor"/>
    </font>
    <font>
      <b/>
      <sz val="11"/>
      <color indexed="9"/>
      <name val="Calibri"/>
      <family val="2"/>
      <charset val="204"/>
      <scheme val="minor"/>
    </font>
    <font>
      <b/>
      <vertAlign val="superscript"/>
      <sz val="11"/>
      <color indexed="9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0"/>
      <color indexed="10"/>
      <name val="Calibri"/>
      <family val="2"/>
      <charset val="204"/>
      <scheme val="minor"/>
    </font>
    <font>
      <sz val="24"/>
      <color indexed="1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24"/>
      <color indexed="10"/>
      <name val="Calibri"/>
      <family val="2"/>
      <charset val="204"/>
      <scheme val="minor"/>
    </font>
    <font>
      <b/>
      <sz val="24"/>
      <color rgb="FFE30017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0"/>
      <color rgb="FF212121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sz val="6"/>
      <name val="Calibri"/>
      <family val="2"/>
      <charset val="204"/>
      <scheme val="minor"/>
    </font>
    <font>
      <b/>
      <sz val="16"/>
      <color indexed="9"/>
      <name val="Calibri"/>
      <family val="2"/>
      <charset val="204"/>
      <scheme val="minor"/>
    </font>
    <font>
      <b/>
      <sz val="6"/>
      <color indexed="9"/>
      <name val="Calibri"/>
      <family val="2"/>
      <charset val="204"/>
      <scheme val="minor"/>
    </font>
    <font>
      <sz val="9"/>
      <color indexed="10"/>
      <name val="Calibri"/>
      <family val="2"/>
      <charset val="204"/>
      <scheme val="minor"/>
    </font>
    <font>
      <i/>
      <sz val="11"/>
      <color indexed="63"/>
      <name val="Calibri"/>
      <family val="2"/>
      <charset val="204"/>
      <scheme val="minor"/>
    </font>
    <font>
      <sz val="12"/>
      <color indexed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 tint="0.249977111117893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sz val="11"/>
      <color theme="0" tint="-0.34998626667073579"/>
      <name val="Calibri"/>
      <family val="2"/>
      <charset val="204"/>
      <scheme val="minor"/>
    </font>
    <font>
      <sz val="11"/>
      <color theme="0" tint="-0.249977111117893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12"/>
      <color rgb="FF7F7F7F"/>
      <name val="Calibri"/>
      <family val="2"/>
      <charset val="204"/>
    </font>
    <font>
      <b/>
      <sz val="18"/>
      <color theme="1" tint="0.249977111117893"/>
      <name val="Calibri"/>
      <family val="2"/>
      <charset val="204"/>
      <scheme val="minor"/>
    </font>
    <font>
      <b/>
      <sz val="10"/>
      <color theme="1" tint="0.249977111117893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8"/>
      <color rgb="FFE30017"/>
      <name val="Calibri"/>
      <family val="2"/>
      <charset val="204"/>
    </font>
    <font>
      <sz val="12"/>
      <color theme="1" tint="0.249977111117893"/>
      <name val="Calibri"/>
      <family val="2"/>
      <charset val="204"/>
    </font>
    <font>
      <b/>
      <sz val="10"/>
      <color indexed="8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name val="Calibri"/>
      <family val="2"/>
      <charset val="204"/>
    </font>
    <font>
      <b/>
      <sz val="28"/>
      <color theme="0"/>
      <name val="Calibri"/>
      <family val="2"/>
      <charset val="204"/>
      <scheme val="minor"/>
    </font>
    <font>
      <b/>
      <sz val="16"/>
      <color theme="1" tint="0.249977111117893"/>
      <name val="Calibri"/>
      <family val="2"/>
      <charset val="204"/>
      <scheme val="minor"/>
    </font>
    <font>
      <sz val="10"/>
      <color rgb="FF212121"/>
      <name val="Calibri"/>
      <family val="2"/>
      <charset val="204"/>
      <scheme val="minor"/>
    </font>
  </fonts>
  <fills count="8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3"/>
      </patternFill>
    </fill>
    <fill>
      <patternFill patternType="solid">
        <fgColor indexed="54"/>
        <b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0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indexed="31"/>
        <bgColor indexed="42"/>
      </patternFill>
    </fill>
    <fill>
      <patternFill patternType="solid">
        <fgColor indexed="9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39997558519241921"/>
        <bgColor indexed="64"/>
      </patternFill>
    </fill>
    <fill>
      <gradientFill degree="180">
        <stop position="0">
          <color theme="0"/>
        </stop>
        <stop position="1">
          <color theme="0" tint="-0.25098422193060094"/>
        </stop>
      </gradientFill>
    </fill>
    <fill>
      <patternFill patternType="solid">
        <fgColor rgb="FFE30017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7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8"/>
      </top>
      <bottom style="double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 style="thin">
        <color rgb="FFC00000"/>
      </left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medium">
        <color theme="0" tint="-0.249977111117893"/>
      </left>
      <right/>
      <top style="medium">
        <color indexed="64"/>
      </top>
      <bottom style="thin">
        <color theme="0" tint="-0.249977111117893"/>
      </bottom>
      <diagonal/>
    </border>
    <border>
      <left style="medium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/>
      <top/>
      <bottom style="thin">
        <color theme="0" tint="-0.249977111117893"/>
      </bottom>
      <diagonal/>
    </border>
    <border>
      <left/>
      <right style="medium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/>
      <top style="medium">
        <color indexed="64"/>
      </top>
      <bottom/>
      <diagonal/>
    </border>
    <border>
      <left/>
      <right style="medium">
        <color theme="0" tint="-0.249977111117893"/>
      </right>
      <top style="medium">
        <color indexed="64"/>
      </top>
      <bottom/>
      <diagonal/>
    </border>
    <border>
      <left style="medium">
        <color theme="0" tint="-0.249977111117893"/>
      </left>
      <right/>
      <top/>
      <bottom/>
      <diagonal/>
    </border>
    <border>
      <left/>
      <right style="medium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/>
      <top/>
      <bottom style="medium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 style="medium">
        <color theme="0" tint="-0.249977111117893"/>
      </right>
      <top/>
      <bottom style="medium">
        <color theme="0" tint="-0.249977111117893"/>
      </bottom>
      <diagonal/>
    </border>
    <border>
      <left style="medium">
        <color theme="0" tint="-0.249977111117893"/>
      </left>
      <right/>
      <top style="medium">
        <color theme="0" tint="-0.249977111117893"/>
      </top>
      <bottom/>
      <diagonal/>
    </border>
    <border>
      <left/>
      <right/>
      <top style="medium">
        <color theme="0" tint="-0.249977111117893"/>
      </top>
      <bottom/>
      <diagonal/>
    </border>
    <border>
      <left/>
      <right style="medium">
        <color theme="0" tint="-0.249977111117893"/>
      </right>
      <top style="medium">
        <color theme="0" tint="-0.249977111117893"/>
      </top>
      <bottom/>
      <diagonal/>
    </border>
    <border>
      <left style="medium">
        <color indexed="64"/>
      </left>
      <right style="medium">
        <color theme="0" tint="-0.249977111117893"/>
      </right>
      <top style="medium">
        <color indexed="64"/>
      </top>
      <bottom style="medium">
        <color indexed="64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medium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/>
      <diagonal/>
    </border>
    <border>
      <left style="medium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medium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/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 style="medium">
        <color theme="0" tint="-0.249977111117893"/>
      </left>
      <right/>
      <top/>
      <bottom style="medium">
        <color indexed="64"/>
      </bottom>
      <diagonal/>
    </border>
    <border>
      <left/>
      <right style="medium">
        <color theme="0" tint="-0.249977111117893"/>
      </right>
      <top/>
      <bottom style="medium">
        <color indexed="64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/>
      <diagonal/>
    </border>
    <border>
      <left style="medium">
        <color theme="0" tint="-0.49998474074526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indexed="64"/>
      </bottom>
      <diagonal/>
    </border>
    <border>
      <left/>
      <right/>
      <top style="medium">
        <color theme="0" tint="-0.499984740745262"/>
      </top>
      <bottom/>
      <diagonal/>
    </border>
  </borders>
  <cellStyleXfs count="2214">
    <xf numFmtId="0" fontId="0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6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6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6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2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49" fillId="0" borderId="0"/>
    <xf numFmtId="0" fontId="50" fillId="0" borderId="0" applyNumberFormat="0" applyBorder="0" applyAlignment="0" applyProtection="0">
      <alignment vertical="center"/>
    </xf>
    <xf numFmtId="0" fontId="50" fillId="0" borderId="0" applyNumberFormat="0" applyBorder="0" applyAlignment="0" applyProtection="0">
      <alignment vertical="center"/>
    </xf>
    <xf numFmtId="0" fontId="51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2" fillId="0" borderId="0"/>
    <xf numFmtId="0" fontId="50" fillId="0" borderId="0"/>
    <xf numFmtId="0" fontId="4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3" fillId="0" borderId="0"/>
    <xf numFmtId="0" fontId="53" fillId="0" borderId="0"/>
    <xf numFmtId="0" fontId="16" fillId="0" borderId="0"/>
    <xf numFmtId="0" fontId="50" fillId="0" borderId="0"/>
    <xf numFmtId="0" fontId="15" fillId="0" borderId="0"/>
    <xf numFmtId="0" fontId="49" fillId="0" borderId="0"/>
    <xf numFmtId="0" fontId="51" fillId="0" borderId="0"/>
    <xf numFmtId="0" fontId="28" fillId="2" borderId="0" applyNumberFormat="0" applyBorder="0" applyAlignment="0" applyProtection="0"/>
    <xf numFmtId="0" fontId="54" fillId="3" borderId="0" applyNumberFormat="0" applyBorder="0" applyAlignment="0" applyProtection="0"/>
    <xf numFmtId="0" fontId="28" fillId="2" borderId="0" applyNumberFormat="0" applyBorder="0" applyAlignment="0" applyProtection="0"/>
    <xf numFmtId="0" fontId="28" fillId="4" borderId="0" applyNumberFormat="0" applyBorder="0" applyAlignment="0" applyProtection="0"/>
    <xf numFmtId="0" fontId="54" fillId="5" borderId="0" applyNumberFormat="0" applyBorder="0" applyAlignment="0" applyProtection="0"/>
    <xf numFmtId="0" fontId="28" fillId="4" borderId="0" applyNumberFormat="0" applyBorder="0" applyAlignment="0" applyProtection="0"/>
    <xf numFmtId="0" fontId="28" fillId="6" borderId="0" applyNumberFormat="0" applyBorder="0" applyAlignment="0" applyProtection="0"/>
    <xf numFmtId="0" fontId="54" fillId="7" borderId="0" applyNumberFormat="0" applyBorder="0" applyAlignment="0" applyProtection="0"/>
    <xf numFmtId="0" fontId="28" fillId="6" borderId="0" applyNumberFormat="0" applyBorder="0" applyAlignment="0" applyProtection="0"/>
    <xf numFmtId="0" fontId="28" fillId="8" borderId="0" applyNumberFormat="0" applyBorder="0" applyAlignment="0" applyProtection="0"/>
    <xf numFmtId="0" fontId="54" fillId="9" borderId="0" applyNumberFormat="0" applyBorder="0" applyAlignment="0" applyProtection="0"/>
    <xf numFmtId="0" fontId="28" fillId="8" borderId="0" applyNumberFormat="0" applyBorder="0" applyAlignment="0" applyProtection="0"/>
    <xf numFmtId="0" fontId="28" fillId="10" borderId="0" applyNumberFormat="0" applyBorder="0" applyAlignment="0" applyProtection="0"/>
    <xf numFmtId="0" fontId="54" fillId="11" borderId="0" applyNumberFormat="0" applyBorder="0" applyAlignment="0" applyProtection="0"/>
    <xf numFmtId="0" fontId="28" fillId="10" borderId="0" applyNumberFormat="0" applyBorder="0" applyAlignment="0" applyProtection="0"/>
    <xf numFmtId="0" fontId="28" fillId="12" borderId="0" applyNumberFormat="0" applyBorder="0" applyAlignment="0" applyProtection="0"/>
    <xf numFmtId="0" fontId="54" fillId="4" borderId="0" applyNumberFormat="0" applyBorder="0" applyAlignment="0" applyProtection="0"/>
    <xf numFmtId="0" fontId="28" fillId="12" borderId="0" applyNumberFormat="0" applyBorder="0" applyAlignment="0" applyProtection="0"/>
    <xf numFmtId="0" fontId="55" fillId="2" borderId="0" applyNumberFormat="0" applyBorder="0" applyAlignment="0" applyProtection="0"/>
    <xf numFmtId="0" fontId="55" fillId="4" borderId="0" applyNumberFormat="0" applyBorder="0" applyAlignment="0" applyProtection="0"/>
    <xf numFmtId="0" fontId="55" fillId="6" borderId="0" applyNumberFormat="0" applyBorder="0" applyAlignment="0" applyProtection="0"/>
    <xf numFmtId="0" fontId="55" fillId="8" borderId="0" applyNumberFormat="0" applyBorder="0" applyAlignment="0" applyProtection="0"/>
    <xf numFmtId="0" fontId="55" fillId="10" borderId="0" applyNumberFormat="0" applyBorder="0" applyAlignment="0" applyProtection="0"/>
    <xf numFmtId="0" fontId="55" fillId="1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5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5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5" fillId="2" borderId="0" applyNumberFormat="0" applyBorder="0" applyAlignment="0" applyProtection="0"/>
    <xf numFmtId="0" fontId="54" fillId="2" borderId="0" applyNumberFormat="0" applyBorder="0" applyAlignment="0" applyProtection="0"/>
    <xf numFmtId="0" fontId="55" fillId="2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5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5" fillId="4" borderId="0" applyNumberFormat="0" applyBorder="0" applyAlignment="0" applyProtection="0"/>
    <xf numFmtId="0" fontId="54" fillId="4" borderId="0" applyNumberFormat="0" applyBorder="0" applyAlignment="0" applyProtection="0"/>
    <xf numFmtId="0" fontId="54" fillId="4" borderId="0" applyNumberFormat="0" applyBorder="0" applyAlignment="0" applyProtection="0"/>
    <xf numFmtId="0" fontId="55" fillId="4" borderId="0" applyNumberFormat="0" applyBorder="0" applyAlignment="0" applyProtection="0"/>
    <xf numFmtId="0" fontId="54" fillId="4" borderId="0" applyNumberFormat="0" applyBorder="0" applyAlignment="0" applyProtection="0"/>
    <xf numFmtId="0" fontId="55" fillId="4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5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5" fillId="6" borderId="0" applyNumberFormat="0" applyBorder="0" applyAlignment="0" applyProtection="0"/>
    <xf numFmtId="0" fontId="54" fillId="6" borderId="0" applyNumberFormat="0" applyBorder="0" applyAlignment="0" applyProtection="0"/>
    <xf numFmtId="0" fontId="54" fillId="6" borderId="0" applyNumberFormat="0" applyBorder="0" applyAlignment="0" applyProtection="0"/>
    <xf numFmtId="0" fontId="55" fillId="6" borderId="0" applyNumberFormat="0" applyBorder="0" applyAlignment="0" applyProtection="0"/>
    <xf numFmtId="0" fontId="54" fillId="6" borderId="0" applyNumberFormat="0" applyBorder="0" applyAlignment="0" applyProtection="0"/>
    <xf numFmtId="0" fontId="55" fillId="6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5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5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5" fillId="8" borderId="0" applyNumberFormat="0" applyBorder="0" applyAlignment="0" applyProtection="0"/>
    <xf numFmtId="0" fontId="54" fillId="8" borderId="0" applyNumberFormat="0" applyBorder="0" applyAlignment="0" applyProtection="0"/>
    <xf numFmtId="0" fontId="55" fillId="8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5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5" fillId="10" borderId="0" applyNumberFormat="0" applyBorder="0" applyAlignment="0" applyProtection="0"/>
    <xf numFmtId="0" fontId="54" fillId="10" borderId="0" applyNumberFormat="0" applyBorder="0" applyAlignment="0" applyProtection="0"/>
    <xf numFmtId="0" fontId="54" fillId="10" borderId="0" applyNumberFormat="0" applyBorder="0" applyAlignment="0" applyProtection="0"/>
    <xf numFmtId="0" fontId="55" fillId="10" borderId="0" applyNumberFormat="0" applyBorder="0" applyAlignment="0" applyProtection="0"/>
    <xf numFmtId="0" fontId="54" fillId="10" borderId="0" applyNumberFormat="0" applyBorder="0" applyAlignment="0" applyProtection="0"/>
    <xf numFmtId="0" fontId="55" fillId="10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5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5" fillId="12" borderId="0" applyNumberFormat="0" applyBorder="0" applyAlignment="0" applyProtection="0"/>
    <xf numFmtId="0" fontId="54" fillId="12" borderId="0" applyNumberFormat="0" applyBorder="0" applyAlignment="0" applyProtection="0"/>
    <xf numFmtId="0" fontId="54" fillId="12" borderId="0" applyNumberFormat="0" applyBorder="0" applyAlignment="0" applyProtection="0"/>
    <xf numFmtId="0" fontId="55" fillId="12" borderId="0" applyNumberFormat="0" applyBorder="0" applyAlignment="0" applyProtection="0"/>
    <xf numFmtId="0" fontId="54" fillId="12" borderId="0" applyNumberFormat="0" applyBorder="0" applyAlignment="0" applyProtection="0"/>
    <xf numFmtId="0" fontId="55" fillId="12" borderId="0" applyNumberFormat="0" applyBorder="0" applyAlignment="0" applyProtection="0"/>
    <xf numFmtId="0" fontId="28" fillId="2" borderId="0" applyNumberFormat="0" applyBorder="0" applyAlignment="0" applyProtection="0"/>
    <xf numFmtId="0" fontId="28" fillId="2" borderId="0" applyNumberFormat="0" applyBorder="0" applyAlignment="0" applyProtection="0"/>
    <xf numFmtId="0" fontId="28" fillId="4" borderId="0" applyNumberFormat="0" applyBorder="0" applyAlignment="0" applyProtection="0"/>
    <xf numFmtId="0" fontId="28" fillId="4" borderId="0" applyNumberFormat="0" applyBorder="0" applyAlignment="0" applyProtection="0"/>
    <xf numFmtId="0" fontId="28" fillId="6" borderId="0" applyNumberFormat="0" applyBorder="0" applyAlignment="0" applyProtection="0"/>
    <xf numFmtId="0" fontId="28" fillId="6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0" borderId="0" applyNumberFormat="0" applyBorder="0" applyAlignment="0" applyProtection="0"/>
    <xf numFmtId="0" fontId="28" fillId="10" borderId="0" applyNumberFormat="0" applyBorder="0" applyAlignment="0" applyProtection="0"/>
    <xf numFmtId="0" fontId="28" fillId="12" borderId="0" applyNumberFormat="0" applyBorder="0" applyAlignment="0" applyProtection="0"/>
    <xf numFmtId="0" fontId="28" fillId="12" borderId="0" applyNumberFormat="0" applyBorder="0" applyAlignment="0" applyProtection="0"/>
    <xf numFmtId="0" fontId="28" fillId="11" borderId="0" applyNumberFormat="0" applyBorder="0" applyAlignment="0" applyProtection="0"/>
    <xf numFmtId="0" fontId="54" fillId="13" borderId="0" applyNumberFormat="0" applyBorder="0" applyAlignment="0" applyProtection="0"/>
    <xf numFmtId="0" fontId="28" fillId="11" borderId="0" applyNumberFormat="0" applyBorder="0" applyAlignment="0" applyProtection="0"/>
    <xf numFmtId="0" fontId="28" fillId="5" borderId="0" applyNumberFormat="0" applyBorder="0" applyAlignment="0" applyProtection="0"/>
    <xf numFmtId="0" fontId="54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14" borderId="0" applyNumberFormat="0" applyBorder="0" applyAlignment="0" applyProtection="0"/>
    <xf numFmtId="0" fontId="54" fillId="15" borderId="0" applyNumberFormat="0" applyBorder="0" applyAlignment="0" applyProtection="0"/>
    <xf numFmtId="0" fontId="28" fillId="14" borderId="0" applyNumberFormat="0" applyBorder="0" applyAlignment="0" applyProtection="0"/>
    <xf numFmtId="0" fontId="28" fillId="8" borderId="0" applyNumberFormat="0" applyBorder="0" applyAlignment="0" applyProtection="0"/>
    <xf numFmtId="0" fontId="54" fillId="16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54" fillId="13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54" fillId="12" borderId="0" applyNumberFormat="0" applyBorder="0" applyAlignment="0" applyProtection="0"/>
    <xf numFmtId="0" fontId="28" fillId="17" borderId="0" applyNumberFormat="0" applyBorder="0" applyAlignment="0" applyProtection="0"/>
    <xf numFmtId="0" fontId="55" fillId="11" borderId="0" applyNumberFormat="0" applyBorder="0" applyAlignment="0" applyProtection="0"/>
    <xf numFmtId="0" fontId="55" fillId="5" borderId="0" applyNumberFormat="0" applyBorder="0" applyAlignment="0" applyProtection="0"/>
    <xf numFmtId="0" fontId="55" fillId="14" borderId="0" applyNumberFormat="0" applyBorder="0" applyAlignment="0" applyProtection="0"/>
    <xf numFmtId="0" fontId="55" fillId="8" borderId="0" applyNumberFormat="0" applyBorder="0" applyAlignment="0" applyProtection="0"/>
    <xf numFmtId="0" fontId="55" fillId="11" borderId="0" applyNumberFormat="0" applyBorder="0" applyAlignment="0" applyProtection="0"/>
    <xf numFmtId="0" fontId="55" fillId="17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5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5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5" fillId="11" borderId="0" applyNumberFormat="0" applyBorder="0" applyAlignment="0" applyProtection="0"/>
    <xf numFmtId="0" fontId="54" fillId="11" borderId="0" applyNumberFormat="0" applyBorder="0" applyAlignment="0" applyProtection="0"/>
    <xf numFmtId="0" fontId="55" fillId="11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5" fillId="5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5" fillId="5" borderId="0" applyNumberFormat="0" applyBorder="0" applyAlignment="0" applyProtection="0"/>
    <xf numFmtId="0" fontId="54" fillId="5" borderId="0" applyNumberFormat="0" applyBorder="0" applyAlignment="0" applyProtection="0"/>
    <xf numFmtId="0" fontId="54" fillId="5" borderId="0" applyNumberFormat="0" applyBorder="0" applyAlignment="0" applyProtection="0"/>
    <xf numFmtId="0" fontId="55" fillId="5" borderId="0" applyNumberFormat="0" applyBorder="0" applyAlignment="0" applyProtection="0"/>
    <xf numFmtId="0" fontId="54" fillId="5" borderId="0" applyNumberFormat="0" applyBorder="0" applyAlignment="0" applyProtection="0"/>
    <xf numFmtId="0" fontId="55" fillId="5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5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5" fillId="14" borderId="0" applyNumberFormat="0" applyBorder="0" applyAlignment="0" applyProtection="0"/>
    <xf numFmtId="0" fontId="54" fillId="14" borderId="0" applyNumberFormat="0" applyBorder="0" applyAlignment="0" applyProtection="0"/>
    <xf numFmtId="0" fontId="54" fillId="14" borderId="0" applyNumberFormat="0" applyBorder="0" applyAlignment="0" applyProtection="0"/>
    <xf numFmtId="0" fontId="55" fillId="14" borderId="0" applyNumberFormat="0" applyBorder="0" applyAlignment="0" applyProtection="0"/>
    <xf numFmtId="0" fontId="54" fillId="14" borderId="0" applyNumberFormat="0" applyBorder="0" applyAlignment="0" applyProtection="0"/>
    <xf numFmtId="0" fontId="55" fillId="14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5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5" fillId="8" borderId="0" applyNumberFormat="0" applyBorder="0" applyAlignment="0" applyProtection="0"/>
    <xf numFmtId="0" fontId="54" fillId="8" borderId="0" applyNumberFormat="0" applyBorder="0" applyAlignment="0" applyProtection="0"/>
    <xf numFmtId="0" fontId="54" fillId="8" borderId="0" applyNumberFormat="0" applyBorder="0" applyAlignment="0" applyProtection="0"/>
    <xf numFmtId="0" fontId="55" fillId="8" borderId="0" applyNumberFormat="0" applyBorder="0" applyAlignment="0" applyProtection="0"/>
    <xf numFmtId="0" fontId="54" fillId="8" borderId="0" applyNumberFormat="0" applyBorder="0" applyAlignment="0" applyProtection="0"/>
    <xf numFmtId="0" fontId="55" fillId="8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5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5" fillId="11" borderId="0" applyNumberFormat="0" applyBorder="0" applyAlignment="0" applyProtection="0"/>
    <xf numFmtId="0" fontId="54" fillId="11" borderId="0" applyNumberFormat="0" applyBorder="0" applyAlignment="0" applyProtection="0"/>
    <xf numFmtId="0" fontId="54" fillId="11" borderId="0" applyNumberFormat="0" applyBorder="0" applyAlignment="0" applyProtection="0"/>
    <xf numFmtId="0" fontId="55" fillId="11" borderId="0" applyNumberFormat="0" applyBorder="0" applyAlignment="0" applyProtection="0"/>
    <xf numFmtId="0" fontId="54" fillId="11" borderId="0" applyNumberFormat="0" applyBorder="0" applyAlignment="0" applyProtection="0"/>
    <xf numFmtId="0" fontId="55" fillId="11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5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5" fillId="17" borderId="0" applyNumberFormat="0" applyBorder="0" applyAlignment="0" applyProtection="0"/>
    <xf numFmtId="0" fontId="54" fillId="17" borderId="0" applyNumberFormat="0" applyBorder="0" applyAlignment="0" applyProtection="0"/>
    <xf numFmtId="0" fontId="54" fillId="17" borderId="0" applyNumberFormat="0" applyBorder="0" applyAlignment="0" applyProtection="0"/>
    <xf numFmtId="0" fontId="55" fillId="17" borderId="0" applyNumberFormat="0" applyBorder="0" applyAlignment="0" applyProtection="0"/>
    <xf numFmtId="0" fontId="54" fillId="17" borderId="0" applyNumberFormat="0" applyBorder="0" applyAlignment="0" applyProtection="0"/>
    <xf numFmtId="0" fontId="55" fillId="17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5" borderId="0" applyNumberFormat="0" applyBorder="0" applyAlignment="0" applyProtection="0"/>
    <xf numFmtId="0" fontId="28" fillId="5" borderId="0" applyNumberFormat="0" applyBorder="0" applyAlignment="0" applyProtection="0"/>
    <xf numFmtId="0" fontId="28" fillId="14" borderId="0" applyNumberFormat="0" applyBorder="0" applyAlignment="0" applyProtection="0"/>
    <xf numFmtId="0" fontId="28" fillId="14" borderId="0" applyNumberFormat="0" applyBorder="0" applyAlignment="0" applyProtection="0"/>
    <xf numFmtId="0" fontId="28" fillId="8" borderId="0" applyNumberFormat="0" applyBorder="0" applyAlignment="0" applyProtection="0"/>
    <xf numFmtId="0" fontId="28" fillId="8" borderId="0" applyNumberFormat="0" applyBorder="0" applyAlignment="0" applyProtection="0"/>
    <xf numFmtId="0" fontId="28" fillId="11" borderId="0" applyNumberFormat="0" applyBorder="0" applyAlignment="0" applyProtection="0"/>
    <xf numFmtId="0" fontId="28" fillId="11" borderId="0" applyNumberFormat="0" applyBorder="0" applyAlignment="0" applyProtection="0"/>
    <xf numFmtId="0" fontId="28" fillId="17" borderId="0" applyNumberFormat="0" applyBorder="0" applyAlignment="0" applyProtection="0"/>
    <xf numFmtId="0" fontId="28" fillId="17" borderId="0" applyNumberFormat="0" applyBorder="0" applyAlignment="0" applyProtection="0"/>
    <xf numFmtId="0" fontId="29" fillId="18" borderId="0" applyNumberFormat="0" applyBorder="0" applyAlignment="0" applyProtection="0"/>
    <xf numFmtId="0" fontId="56" fillId="13" borderId="0" applyNumberFormat="0" applyBorder="0" applyAlignment="0" applyProtection="0"/>
    <xf numFmtId="0" fontId="29" fillId="5" borderId="0" applyNumberFormat="0" applyBorder="0" applyAlignment="0" applyProtection="0"/>
    <xf numFmtId="0" fontId="56" fillId="5" borderId="0" applyNumberFormat="0" applyBorder="0" applyAlignment="0" applyProtection="0"/>
    <xf numFmtId="0" fontId="29" fillId="14" borderId="0" applyNumberFormat="0" applyBorder="0" applyAlignment="0" applyProtection="0"/>
    <xf numFmtId="0" fontId="56" fillId="15" borderId="0" applyNumberFormat="0" applyBorder="0" applyAlignment="0" applyProtection="0"/>
    <xf numFmtId="0" fontId="29" fillId="19" borderId="0" applyNumberFormat="0" applyBorder="0" applyAlignment="0" applyProtection="0"/>
    <xf numFmtId="0" fontId="56" fillId="16" borderId="0" applyNumberFormat="0" applyBorder="0" applyAlignment="0" applyProtection="0"/>
    <xf numFmtId="0" fontId="29" fillId="20" borderId="0" applyNumberFormat="0" applyBorder="0" applyAlignment="0" applyProtection="0"/>
    <xf numFmtId="0" fontId="56" fillId="13" borderId="0" applyNumberFormat="0" applyBorder="0" applyAlignment="0" applyProtection="0"/>
    <xf numFmtId="0" fontId="29" fillId="21" borderId="0" applyNumberFormat="0" applyBorder="0" applyAlignment="0" applyProtection="0"/>
    <xf numFmtId="0" fontId="56" fillId="12" borderId="0" applyNumberFormat="0" applyBorder="0" applyAlignment="0" applyProtection="0"/>
    <xf numFmtId="0" fontId="57" fillId="18" borderId="0" applyNumberFormat="0" applyBorder="0" applyAlignment="0" applyProtection="0"/>
    <xf numFmtId="0" fontId="57" fillId="5" borderId="0" applyNumberFormat="0" applyBorder="0" applyAlignment="0" applyProtection="0"/>
    <xf numFmtId="0" fontId="57" fillId="14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21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7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7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7" fillId="18" borderId="0" applyNumberFormat="0" applyBorder="0" applyAlignment="0" applyProtection="0"/>
    <xf numFmtId="0" fontId="56" fillId="18" borderId="0" applyNumberFormat="0" applyBorder="0" applyAlignment="0" applyProtection="0"/>
    <xf numFmtId="0" fontId="57" fillId="18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7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7" fillId="5" borderId="0" applyNumberFormat="0" applyBorder="0" applyAlignment="0" applyProtection="0"/>
    <xf numFmtId="0" fontId="56" fillId="5" borderId="0" applyNumberFormat="0" applyBorder="0" applyAlignment="0" applyProtection="0"/>
    <xf numFmtId="0" fontId="56" fillId="5" borderId="0" applyNumberFormat="0" applyBorder="0" applyAlignment="0" applyProtection="0"/>
    <xf numFmtId="0" fontId="57" fillId="5" borderId="0" applyNumberFormat="0" applyBorder="0" applyAlignment="0" applyProtection="0"/>
    <xf numFmtId="0" fontId="56" fillId="5" borderId="0" applyNumberFormat="0" applyBorder="0" applyAlignment="0" applyProtection="0"/>
    <xf numFmtId="0" fontId="57" fillId="5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7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7" fillId="14" borderId="0" applyNumberFormat="0" applyBorder="0" applyAlignment="0" applyProtection="0"/>
    <xf numFmtId="0" fontId="56" fillId="14" borderId="0" applyNumberFormat="0" applyBorder="0" applyAlignment="0" applyProtection="0"/>
    <xf numFmtId="0" fontId="56" fillId="14" borderId="0" applyNumberFormat="0" applyBorder="0" applyAlignment="0" applyProtection="0"/>
    <xf numFmtId="0" fontId="57" fillId="14" borderId="0" applyNumberFormat="0" applyBorder="0" applyAlignment="0" applyProtection="0"/>
    <xf numFmtId="0" fontId="56" fillId="14" borderId="0" applyNumberFormat="0" applyBorder="0" applyAlignment="0" applyProtection="0"/>
    <xf numFmtId="0" fontId="57" fillId="14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7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7" fillId="21" borderId="0" applyNumberFormat="0" applyBorder="0" applyAlignment="0" applyProtection="0"/>
    <xf numFmtId="0" fontId="56" fillId="21" borderId="0" applyNumberFormat="0" applyBorder="0" applyAlignment="0" applyProtection="0"/>
    <xf numFmtId="0" fontId="56" fillId="21" borderId="0" applyNumberFormat="0" applyBorder="0" applyAlignment="0" applyProtection="0"/>
    <xf numFmtId="0" fontId="57" fillId="21" borderId="0" applyNumberFormat="0" applyBorder="0" applyAlignment="0" applyProtection="0"/>
    <xf numFmtId="0" fontId="56" fillId="21" borderId="0" applyNumberFormat="0" applyBorder="0" applyAlignment="0" applyProtection="0"/>
    <xf numFmtId="0" fontId="57" fillId="21" borderId="0" applyNumberFormat="0" applyBorder="0" applyAlignment="0" applyProtection="0"/>
    <xf numFmtId="0" fontId="29" fillId="18" borderId="0" applyNumberFormat="0" applyBorder="0" applyAlignment="0" applyProtection="0"/>
    <xf numFmtId="0" fontId="29" fillId="5" borderId="0" applyNumberFormat="0" applyBorder="0" applyAlignment="0" applyProtection="0"/>
    <xf numFmtId="0" fontId="29" fillId="14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7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57" fillId="26" borderId="0" applyNumberFormat="0" applyBorder="0" applyAlignment="0" applyProtection="0"/>
    <xf numFmtId="0" fontId="29" fillId="27" borderId="0" applyNumberFormat="0" applyBorder="0" applyAlignment="0" applyProtection="0"/>
    <xf numFmtId="0" fontId="55" fillId="28" borderId="0" applyNumberFormat="0" applyBorder="0" applyAlignment="0" applyProtection="0"/>
    <xf numFmtId="0" fontId="55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57" fillId="31" borderId="0" applyNumberFormat="0" applyBorder="0" applyAlignment="0" applyProtection="0"/>
    <xf numFmtId="0" fontId="29" fillId="15" borderId="0" applyNumberFormat="0" applyBorder="0" applyAlignment="0" applyProtection="0"/>
    <xf numFmtId="0" fontId="55" fillId="32" borderId="0" applyNumberFormat="0" applyBorder="0" applyAlignment="0" applyProtection="0"/>
    <xf numFmtId="0" fontId="55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57" fillId="30" borderId="0" applyNumberFormat="0" applyBorder="0" applyAlignment="0" applyProtection="0"/>
    <xf numFmtId="0" fontId="29" fillId="19" borderId="0" applyNumberFormat="0" applyBorder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57" fillId="35" borderId="0" applyNumberFormat="0" applyBorder="0" applyAlignment="0" applyProtection="0"/>
    <xf numFmtId="0" fontId="29" fillId="20" borderId="0" applyNumberFormat="0" applyBorder="0" applyAlignment="0" applyProtection="0"/>
    <xf numFmtId="0" fontId="55" fillId="23" borderId="0" applyNumberFormat="0" applyBorder="0" applyAlignment="0" applyProtection="0"/>
    <xf numFmtId="0" fontId="55" fillId="24" borderId="0" applyNumberFormat="0" applyBorder="0" applyAlignment="0" applyProtection="0"/>
    <xf numFmtId="0" fontId="57" fillId="24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57" fillId="36" borderId="0" applyNumberFormat="0" applyBorder="0" applyAlignment="0" applyProtection="0"/>
    <xf numFmtId="0" fontId="29" fillId="37" borderId="0" applyNumberFormat="0" applyBorder="0" applyAlignment="0" applyProtection="0"/>
    <xf numFmtId="0" fontId="55" fillId="38" borderId="0" applyNumberFormat="0" applyBorder="0" applyAlignment="0" applyProtection="0"/>
    <xf numFmtId="0" fontId="55" fillId="29" borderId="0" applyNumberFormat="0" applyBorder="0" applyAlignment="0" applyProtection="0"/>
    <xf numFmtId="0" fontId="57" fillId="39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40" borderId="0" applyNumberFormat="0" applyBorder="0" applyAlignment="0" applyProtection="0"/>
    <xf numFmtId="0" fontId="57" fillId="22" borderId="0" applyNumberFormat="0" applyBorder="0" applyAlignment="0" applyProtection="0"/>
    <xf numFmtId="0" fontId="57" fillId="27" borderId="0" applyNumberFormat="0" applyBorder="0" applyAlignment="0" applyProtection="0"/>
    <xf numFmtId="0" fontId="57" fillId="15" borderId="0" applyNumberFormat="0" applyBorder="0" applyAlignment="0" applyProtection="0"/>
    <xf numFmtId="0" fontId="57" fillId="19" borderId="0" applyNumberFormat="0" applyBorder="0" applyAlignment="0" applyProtection="0"/>
    <xf numFmtId="0" fontId="57" fillId="20" borderId="0" applyNumberFormat="0" applyBorder="0" applyAlignment="0" applyProtection="0"/>
    <xf numFmtId="0" fontId="57" fillId="37" borderId="0" applyNumberFormat="0" applyBorder="0" applyAlignment="0" applyProtection="0"/>
    <xf numFmtId="0" fontId="23" fillId="0" borderId="0">
      <alignment horizontal="center" wrapText="1"/>
      <protection locked="0"/>
    </xf>
    <xf numFmtId="0" fontId="58" fillId="16" borderId="1" applyNumberFormat="0" applyAlignment="0" applyProtection="0"/>
    <xf numFmtId="0" fontId="58" fillId="16" borderId="1" applyNumberFormat="0" applyAlignment="0" applyProtection="0"/>
    <xf numFmtId="0" fontId="40" fillId="4" borderId="0" applyNumberFormat="0" applyBorder="0" applyAlignment="0" applyProtection="0"/>
    <xf numFmtId="0" fontId="59" fillId="29" borderId="0" applyNumberFormat="0" applyBorder="0" applyAlignment="0" applyProtection="0"/>
    <xf numFmtId="0" fontId="60" fillId="16" borderId="2" applyNumberFormat="0" applyAlignment="0" applyProtection="0"/>
    <xf numFmtId="0" fontId="60" fillId="16" borderId="2" applyNumberFormat="0" applyAlignment="0" applyProtection="0"/>
    <xf numFmtId="0" fontId="16" fillId="0" borderId="0" applyFill="0" applyBorder="0" applyAlignment="0" applyProtection="0"/>
    <xf numFmtId="0" fontId="111" fillId="0" borderId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2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2" fillId="6" borderId="0" applyNumberFormat="0" applyBorder="0" applyAlignment="0" applyProtection="0"/>
    <xf numFmtId="0" fontId="61" fillId="6" borderId="0" applyNumberFormat="0" applyBorder="0" applyAlignment="0" applyProtection="0"/>
    <xf numFmtId="0" fontId="61" fillId="6" borderId="0" applyNumberFormat="0" applyBorder="0" applyAlignment="0" applyProtection="0"/>
    <xf numFmtId="0" fontId="62" fillId="6" borderId="0" applyNumberFormat="0" applyBorder="0" applyAlignment="0" applyProtection="0"/>
    <xf numFmtId="0" fontId="61" fillId="6" borderId="0" applyNumberFormat="0" applyBorder="0" applyAlignment="0" applyProtection="0"/>
    <xf numFmtId="0" fontId="62" fillId="6" borderId="0" applyNumberFormat="0" applyBorder="0" applyAlignment="0" applyProtection="0"/>
    <xf numFmtId="191" fontId="16" fillId="0" borderId="0" applyFill="0" applyBorder="0" applyAlignment="0"/>
    <xf numFmtId="192" fontId="10" fillId="0" borderId="0" applyFill="0" applyBorder="0" applyAlignment="0"/>
    <xf numFmtId="173" fontId="10" fillId="0" borderId="0" applyFill="0" applyBorder="0" applyAlignment="0"/>
    <xf numFmtId="193" fontId="16" fillId="0" borderId="0" applyFill="0" applyBorder="0" applyAlignment="0"/>
    <xf numFmtId="194" fontId="16" fillId="0" borderId="0" applyFill="0" applyBorder="0" applyAlignment="0"/>
    <xf numFmtId="191" fontId="16" fillId="0" borderId="0" applyFill="0" applyBorder="0" applyAlignment="0"/>
    <xf numFmtId="195" fontId="16" fillId="0" borderId="0" applyFill="0" applyBorder="0" applyAlignment="0"/>
    <xf numFmtId="192" fontId="10" fillId="0" borderId="0" applyFill="0" applyBorder="0" applyAlignment="0"/>
    <xf numFmtId="0" fontId="32" fillId="16" borderId="2" applyNumberFormat="0" applyAlignment="0" applyProtection="0"/>
    <xf numFmtId="0" fontId="63" fillId="41" borderId="2" applyNumberFormat="0" applyAlignment="0" applyProtection="0"/>
    <xf numFmtId="0" fontId="63" fillId="41" borderId="2" applyNumberFormat="0" applyAlignment="0" applyProtection="0"/>
    <xf numFmtId="0" fontId="32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0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0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0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4" fillId="16" borderId="2" applyNumberFormat="0" applyAlignment="0" applyProtection="0"/>
    <xf numFmtId="0" fontId="60" fillId="16" borderId="2" applyNumberFormat="0" applyAlignment="0" applyProtection="0"/>
    <xf numFmtId="0" fontId="65" fillId="42" borderId="3" applyNumberFormat="0" applyAlignment="0" applyProtection="0"/>
    <xf numFmtId="0" fontId="65" fillId="42" borderId="3" applyNumberFormat="0" applyAlignment="0" applyProtection="0"/>
    <xf numFmtId="0" fontId="65" fillId="42" borderId="3" applyNumberFormat="0" applyAlignment="0" applyProtection="0"/>
    <xf numFmtId="0" fontId="65" fillId="42" borderId="3" applyNumberFormat="0" applyAlignment="0" applyProtection="0"/>
    <xf numFmtId="0" fontId="65" fillId="42" borderId="3" applyNumberFormat="0" applyAlignment="0" applyProtection="0"/>
    <xf numFmtId="0" fontId="66" fillId="42" borderId="3" applyNumberFormat="0" applyAlignment="0" applyProtection="0"/>
    <xf numFmtId="0" fontId="65" fillId="42" borderId="3" applyNumberFormat="0" applyAlignment="0" applyProtection="0"/>
    <xf numFmtId="0" fontId="65" fillId="42" borderId="3" applyNumberFormat="0" applyAlignment="0" applyProtection="0"/>
    <xf numFmtId="0" fontId="65" fillId="42" borderId="3" applyNumberFormat="0" applyAlignment="0" applyProtection="0"/>
    <xf numFmtId="0" fontId="66" fillId="42" borderId="3" applyNumberFormat="0" applyAlignment="0" applyProtection="0"/>
    <xf numFmtId="0" fontId="65" fillId="42" borderId="3" applyNumberFormat="0" applyAlignment="0" applyProtection="0"/>
    <xf numFmtId="0" fontId="65" fillId="42" borderId="3" applyNumberFormat="0" applyAlignment="0" applyProtection="0"/>
    <xf numFmtId="0" fontId="66" fillId="42" borderId="3" applyNumberFormat="0" applyAlignment="0" applyProtection="0"/>
    <xf numFmtId="0" fontId="65" fillId="42" borderId="3" applyNumberFormat="0" applyAlignment="0" applyProtection="0"/>
    <xf numFmtId="0" fontId="66" fillId="42" borderId="3" applyNumberFormat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8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8" fillId="0" borderId="4" applyNumberFormat="0" applyFill="0" applyAlignment="0" applyProtection="0"/>
    <xf numFmtId="0" fontId="67" fillId="0" borderId="4" applyNumberFormat="0" applyFill="0" applyAlignment="0" applyProtection="0"/>
    <xf numFmtId="0" fontId="67" fillId="0" borderId="4" applyNumberFormat="0" applyFill="0" applyAlignment="0" applyProtection="0"/>
    <xf numFmtId="0" fontId="68" fillId="0" borderId="4" applyNumberFormat="0" applyFill="0" applyAlignment="0" applyProtection="0"/>
    <xf numFmtId="0" fontId="67" fillId="0" borderId="4" applyNumberFormat="0" applyFill="0" applyAlignment="0" applyProtection="0"/>
    <xf numFmtId="0" fontId="68" fillId="0" borderId="4" applyNumberFormat="0" applyFill="0" applyAlignment="0" applyProtection="0"/>
    <xf numFmtId="0" fontId="37" fillId="42" borderId="3" applyNumberFormat="0" applyAlignment="0" applyProtection="0"/>
    <xf numFmtId="0" fontId="66" fillId="30" borderId="3" applyNumberFormat="0" applyAlignment="0" applyProtection="0"/>
    <xf numFmtId="0" fontId="61" fillId="43" borderId="5" applyFill="0" applyBorder="0" applyAlignment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164" fontId="15" fillId="0" borderId="0" applyFont="0" applyFill="0" applyBorder="0" applyAlignment="0" applyProtection="0"/>
    <xf numFmtId="166" fontId="16" fillId="0" borderId="0" applyFont="0" applyFill="0" applyBorder="0" applyAlignment="0" applyProtection="0"/>
    <xf numFmtId="191" fontId="16" fillId="0" borderId="0" applyFill="0" applyBorder="0" applyAlignment="0" applyProtection="0"/>
    <xf numFmtId="196" fontId="16" fillId="0" borderId="0" applyFill="0" applyBorder="0" applyAlignment="0" applyProtection="0"/>
    <xf numFmtId="0" fontId="69" fillId="0" borderId="0" applyNumberFormat="0" applyFill="0" applyBorder="0" applyAlignment="0" applyProtection="0"/>
    <xf numFmtId="0" fontId="113" fillId="0" borderId="0" applyNumberFormat="0" applyAlignment="0"/>
    <xf numFmtId="177" fontId="16" fillId="0" borderId="0" applyFont="0" applyFill="0" applyBorder="0" applyAlignment="0" applyProtection="0"/>
    <xf numFmtId="192" fontId="16" fillId="0" borderId="0" applyFill="0" applyBorder="0" applyAlignment="0" applyProtection="0"/>
    <xf numFmtId="178" fontId="16" fillId="0" borderId="0" applyFont="0" applyFill="0" applyBorder="0" applyAlignment="0" applyProtection="0"/>
    <xf numFmtId="0" fontId="69" fillId="0" borderId="0" applyNumberFormat="0" applyFill="0" applyBorder="0" applyAlignment="0" applyProtection="0"/>
    <xf numFmtId="14" fontId="91" fillId="0" borderId="0" applyFill="0" applyBorder="0" applyAlignment="0"/>
    <xf numFmtId="197" fontId="16" fillId="0" borderId="6">
      <alignment vertical="center"/>
    </xf>
    <xf numFmtId="0" fontId="70" fillId="12" borderId="2" applyNumberFormat="0" applyAlignment="0" applyProtection="0"/>
    <xf numFmtId="0" fontId="70" fillId="12" borderId="2" applyNumberFormat="0" applyAlignment="0" applyProtection="0"/>
    <xf numFmtId="0" fontId="71" fillId="44" borderId="0" applyNumberFormat="0" applyBorder="0" applyAlignment="0" applyProtection="0"/>
    <xf numFmtId="0" fontId="71" fillId="45" borderId="0" applyNumberFormat="0" applyBorder="0" applyAlignment="0" applyProtection="0"/>
    <xf numFmtId="0" fontId="71" fillId="46" borderId="0" applyNumberFormat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6" fillId="22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6" fillId="22" borderId="0" applyNumberFormat="0" applyBorder="0" applyAlignment="0" applyProtection="0"/>
    <xf numFmtId="0" fontId="57" fillId="22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27" borderId="0" applyNumberFormat="0" applyBorder="0" applyAlignment="0" applyProtection="0"/>
    <xf numFmtId="0" fontId="56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27" borderId="0" applyNumberFormat="0" applyBorder="0" applyAlignment="0" applyProtection="0"/>
    <xf numFmtId="0" fontId="56" fillId="27" borderId="0" applyNumberFormat="0" applyBorder="0" applyAlignment="0" applyProtection="0"/>
    <xf numFmtId="0" fontId="57" fillId="27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15" borderId="0" applyNumberFormat="0" applyBorder="0" applyAlignment="0" applyProtection="0"/>
    <xf numFmtId="0" fontId="56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15" borderId="0" applyNumberFormat="0" applyBorder="0" applyAlignment="0" applyProtection="0"/>
    <xf numFmtId="0" fontId="56" fillId="15" borderId="0" applyNumberFormat="0" applyBorder="0" applyAlignment="0" applyProtection="0"/>
    <xf numFmtId="0" fontId="57" fillId="15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56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56" fillId="19" borderId="0" applyNumberFormat="0" applyBorder="0" applyAlignment="0" applyProtection="0"/>
    <xf numFmtId="0" fontId="57" fillId="19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20" borderId="0" applyNumberFormat="0" applyBorder="0" applyAlignment="0" applyProtection="0"/>
    <xf numFmtId="0" fontId="57" fillId="20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7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7" fillId="37" borderId="0" applyNumberFormat="0" applyBorder="0" applyAlignment="0" applyProtection="0"/>
    <xf numFmtId="0" fontId="56" fillId="37" borderId="0" applyNumberFormat="0" applyBorder="0" applyAlignment="0" applyProtection="0"/>
    <xf numFmtId="0" fontId="56" fillId="37" borderId="0" applyNumberFormat="0" applyBorder="0" applyAlignment="0" applyProtection="0"/>
    <xf numFmtId="0" fontId="57" fillId="37" borderId="0" applyNumberFormat="0" applyBorder="0" applyAlignment="0" applyProtection="0"/>
    <xf numFmtId="0" fontId="56" fillId="37" borderId="0" applyNumberFormat="0" applyBorder="0" applyAlignment="0" applyProtection="0"/>
    <xf numFmtId="0" fontId="57" fillId="37" borderId="0" applyNumberFormat="0" applyBorder="0" applyAlignment="0" applyProtection="0"/>
    <xf numFmtId="191" fontId="16" fillId="0" borderId="0" applyFill="0" applyBorder="0" applyAlignment="0"/>
    <xf numFmtId="192" fontId="10" fillId="0" borderId="0" applyFill="0" applyBorder="0" applyAlignment="0"/>
    <xf numFmtId="191" fontId="16" fillId="0" borderId="0" applyFill="0" applyBorder="0" applyAlignment="0"/>
    <xf numFmtId="195" fontId="16" fillId="0" borderId="0" applyFill="0" applyBorder="0" applyAlignment="0"/>
    <xf numFmtId="192" fontId="10" fillId="0" borderId="0" applyFill="0" applyBorder="0" applyAlignment="0"/>
    <xf numFmtId="0" fontId="114" fillId="0" borderId="0" applyNumberFormat="0" applyAlignment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0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0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0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4" fillId="12" borderId="2" applyNumberFormat="0" applyAlignment="0" applyProtection="0"/>
    <xf numFmtId="0" fontId="70" fillId="12" borderId="2" applyNumberFormat="0" applyAlignment="0" applyProtection="0"/>
    <xf numFmtId="0" fontId="71" fillId="0" borderId="7" applyNumberFormat="0" applyFill="0" applyAlignment="0" applyProtection="0"/>
    <xf numFmtId="0" fontId="71" fillId="0" borderId="7" applyNumberFormat="0" applyFill="0" applyAlignment="0" applyProtection="0"/>
    <xf numFmtId="0" fontId="75" fillId="0" borderId="0" applyNumberFormat="0" applyFill="0" applyBorder="0" applyAlignment="0" applyProtection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189" fontId="16" fillId="0" borderId="0" applyFill="0" applyBorder="0" applyAlignment="0" applyProtection="0"/>
    <xf numFmtId="180" fontId="7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2" fontId="115" fillId="0" borderId="0">
      <alignment horizontal="left"/>
    </xf>
    <xf numFmtId="0" fontId="44" fillId="6" borderId="0" applyNumberFormat="0" applyBorder="0" applyAlignment="0" applyProtection="0"/>
    <xf numFmtId="0" fontId="62" fillId="47" borderId="0" applyNumberFormat="0" applyBorder="0" applyAlignment="0" applyProtection="0"/>
    <xf numFmtId="0" fontId="22" fillId="48" borderId="0" applyNumberFormat="0" applyBorder="0" applyAlignment="0" applyProtection="0"/>
    <xf numFmtId="0" fontId="62" fillId="6" borderId="0" applyNumberFormat="0" applyBorder="0" applyAlignment="0" applyProtection="0"/>
    <xf numFmtId="0" fontId="25" fillId="0" borderId="0" applyNumberFormat="0" applyFill="0" applyBorder="0" applyProtection="0">
      <alignment horizontal="right"/>
    </xf>
    <xf numFmtId="0" fontId="27" fillId="0" borderId="8" applyNumberFormat="0" applyAlignment="0" applyProtection="0"/>
    <xf numFmtId="0" fontId="27" fillId="0" borderId="9">
      <alignment horizontal="left" vertical="center"/>
    </xf>
    <xf numFmtId="0" fontId="33" fillId="0" borderId="10" applyNumberFormat="0" applyFill="0" applyAlignment="0" applyProtection="0"/>
    <xf numFmtId="0" fontId="69" fillId="0" borderId="0" applyNumberFormat="0" applyFill="0" applyBorder="0" applyAlignment="0" applyProtection="0"/>
    <xf numFmtId="0" fontId="34" fillId="0" borderId="11" applyNumberFormat="0" applyFill="0" applyAlignment="0" applyProtection="0"/>
    <xf numFmtId="0" fontId="69" fillId="0" borderId="0" applyNumberFormat="0" applyFill="0" applyBorder="0" applyAlignment="0" applyProtection="0"/>
    <xf numFmtId="0" fontId="35" fillId="0" borderId="12" applyNumberFormat="0" applyFill="0" applyAlignment="0" applyProtection="0"/>
    <xf numFmtId="0" fontId="78" fillId="0" borderId="13" applyNumberFormat="0" applyFill="0" applyAlignment="0" applyProtection="0"/>
    <xf numFmtId="0" fontId="3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116" fillId="0" borderId="14">
      <alignment horizontal="center"/>
    </xf>
    <xf numFmtId="0" fontId="116" fillId="0" borderId="0">
      <alignment horizontal="center"/>
    </xf>
    <xf numFmtId="0" fontId="15" fillId="0" borderId="0">
      <alignment horizontal="center"/>
    </xf>
    <xf numFmtId="0" fontId="6" fillId="0" borderId="0" applyNumberFormat="0" applyFill="0" applyBorder="0" applyAlignment="0" applyProtection="0">
      <alignment vertical="top"/>
      <protection locked="0"/>
    </xf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80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80" fillId="4" borderId="0" applyNumberFormat="0" applyBorder="0" applyAlignment="0" applyProtection="0"/>
    <xf numFmtId="0" fontId="79" fillId="4" borderId="0" applyNumberFormat="0" applyBorder="0" applyAlignment="0" applyProtection="0"/>
    <xf numFmtId="0" fontId="79" fillId="4" borderId="0" applyNumberFormat="0" applyBorder="0" applyAlignment="0" applyProtection="0"/>
    <xf numFmtId="0" fontId="80" fillId="4" borderId="0" applyNumberFormat="0" applyBorder="0" applyAlignment="0" applyProtection="0"/>
    <xf numFmtId="0" fontId="79" fillId="4" borderId="0" applyNumberFormat="0" applyBorder="0" applyAlignment="0" applyProtection="0"/>
    <xf numFmtId="0" fontId="80" fillId="4" borderId="0" applyNumberFormat="0" applyBorder="0" applyAlignment="0" applyProtection="0"/>
    <xf numFmtId="0" fontId="30" fillId="12" borderId="2" applyNumberFormat="0" applyAlignment="0" applyProtection="0"/>
    <xf numFmtId="0" fontId="22" fillId="49" borderId="0" applyNumberFormat="0" applyBorder="0" applyAlignment="0" applyProtection="0"/>
    <xf numFmtId="0" fontId="81" fillId="39" borderId="2" applyNumberFormat="0" applyAlignment="0" applyProtection="0"/>
    <xf numFmtId="0" fontId="81" fillId="39" borderId="2" applyNumberFormat="0" applyAlignment="0" applyProtection="0"/>
    <xf numFmtId="0" fontId="30" fillId="12" borderId="2" applyNumberFormat="0" applyAlignment="0" applyProtection="0"/>
    <xf numFmtId="191" fontId="16" fillId="0" borderId="0" applyFill="0" applyBorder="0" applyAlignment="0"/>
    <xf numFmtId="192" fontId="10" fillId="0" borderId="0" applyFill="0" applyBorder="0" applyAlignment="0"/>
    <xf numFmtId="191" fontId="16" fillId="0" borderId="0" applyFill="0" applyBorder="0" applyAlignment="0"/>
    <xf numFmtId="195" fontId="16" fillId="0" borderId="0" applyFill="0" applyBorder="0" applyAlignment="0"/>
    <xf numFmtId="192" fontId="10" fillId="0" borderId="0" applyFill="0" applyBorder="0" applyAlignment="0"/>
    <xf numFmtId="0" fontId="42" fillId="0" borderId="4" applyNumberFormat="0" applyFill="0" applyAlignment="0" applyProtection="0"/>
    <xf numFmtId="0" fontId="82" fillId="0" borderId="15" applyNumberFormat="0" applyFill="0" applyAlignment="0" applyProtection="0"/>
    <xf numFmtId="0" fontId="15" fillId="0" borderId="0">
      <alignment horizontal="center"/>
    </xf>
    <xf numFmtId="198" fontId="16" fillId="0" borderId="0" applyFill="0" applyBorder="0" applyAlignment="0" applyProtection="0"/>
    <xf numFmtId="181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0" fontId="39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4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4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4" fillId="50" borderId="0" applyNumberFormat="0" applyBorder="0" applyAlignment="0" applyProtection="0"/>
    <xf numFmtId="0" fontId="83" fillId="50" borderId="0" applyNumberFormat="0" applyBorder="0" applyAlignment="0" applyProtection="0"/>
    <xf numFmtId="0" fontId="83" fillId="50" borderId="0" applyNumberFormat="0" applyBorder="0" applyAlignment="0" applyProtection="0"/>
    <xf numFmtId="0" fontId="84" fillId="50" borderId="0" applyNumberFormat="0" applyBorder="0" applyAlignment="0" applyProtection="0"/>
    <xf numFmtId="199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31" fillId="0" borderId="0"/>
    <xf numFmtId="0" fontId="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8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55" fillId="0" borderId="0"/>
    <xf numFmtId="0" fontId="15" fillId="0" borderId="0"/>
    <xf numFmtId="0" fontId="5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7" fillId="0" borderId="0"/>
    <xf numFmtId="0" fontId="85" fillId="0" borderId="0"/>
    <xf numFmtId="0" fontId="110" fillId="0" borderId="0"/>
    <xf numFmtId="0" fontId="53" fillId="0" borderId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15" fillId="7" borderId="16" applyNumberFormat="0" applyFont="0" applyAlignment="0" applyProtection="0"/>
    <xf numFmtId="0" fontId="8" fillId="7" borderId="16" applyNumberFormat="0" applyFont="0" applyAlignment="0" applyProtection="0"/>
    <xf numFmtId="0" fontId="15" fillId="38" borderId="16" applyNumberFormat="0" applyFont="0" applyAlignment="0" applyProtection="0"/>
    <xf numFmtId="0" fontId="15" fillId="38" borderId="16" applyNumberFormat="0" applyFont="0" applyAlignment="0" applyProtection="0"/>
    <xf numFmtId="0" fontId="8" fillId="7" borderId="16" applyNumberFormat="0" applyFont="0" applyAlignment="0" applyProtection="0"/>
    <xf numFmtId="0" fontId="55" fillId="7" borderId="16" applyNumberFormat="0" applyFont="0" applyAlignment="0" applyProtection="0"/>
    <xf numFmtId="0" fontId="55" fillId="7" borderId="16" applyNumberFormat="0" applyFont="0" applyAlignment="0" applyProtection="0"/>
    <xf numFmtId="0" fontId="15" fillId="0" borderId="0"/>
    <xf numFmtId="0" fontId="86" fillId="0" borderId="0"/>
    <xf numFmtId="0" fontId="31" fillId="16" borderId="1" applyNumberFormat="0" applyAlignment="0" applyProtection="0"/>
    <xf numFmtId="0" fontId="58" fillId="41" borderId="1" applyNumberFormat="0" applyAlignment="0" applyProtection="0"/>
    <xf numFmtId="0" fontId="58" fillId="41" borderId="1" applyNumberFormat="0" applyAlignment="0" applyProtection="0"/>
    <xf numFmtId="0" fontId="31" fillId="16" borderId="1" applyNumberFormat="0" applyAlignment="0" applyProtection="0"/>
    <xf numFmtId="14" fontId="23" fillId="0" borderId="0">
      <alignment horizontal="center" wrapText="1"/>
      <protection locked="0"/>
    </xf>
    <xf numFmtId="176" fontId="16" fillId="0" borderId="0" applyFill="0" applyBorder="0" applyAlignment="0" applyProtection="0"/>
    <xf numFmtId="194" fontId="16" fillId="0" borderId="0" applyFill="0" applyBorder="0" applyAlignment="0" applyProtection="0"/>
    <xf numFmtId="200" fontId="16" fillId="0" borderId="0" applyFill="0" applyBorder="0" applyAlignment="0" applyProtection="0"/>
    <xf numFmtId="10" fontId="16" fillId="0" borderId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91" fontId="16" fillId="0" borderId="0" applyFill="0" applyBorder="0" applyAlignment="0"/>
    <xf numFmtId="192" fontId="10" fillId="0" borderId="0" applyFill="0" applyBorder="0" applyAlignment="0"/>
    <xf numFmtId="191" fontId="16" fillId="0" borderId="0" applyFill="0" applyBorder="0" applyAlignment="0"/>
    <xf numFmtId="195" fontId="16" fillId="0" borderId="0" applyFill="0" applyBorder="0" applyAlignment="0"/>
    <xf numFmtId="192" fontId="10" fillId="0" borderId="0" applyFill="0" applyBorder="0" applyAlignment="0"/>
    <xf numFmtId="0" fontId="16" fillId="51" borderId="0" applyNumberFormat="0" applyBorder="0" applyAlignment="0"/>
    <xf numFmtId="0" fontId="16" fillId="0" borderId="0" applyNumberFormat="0" applyFill="0" applyBorder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58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58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58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87" fillId="16" borderId="1" applyNumberFormat="0" applyAlignment="0" applyProtection="0"/>
    <xf numFmtId="0" fontId="58" fillId="16" borderId="1" applyNumberFormat="0" applyAlignment="0" applyProtection="0"/>
    <xf numFmtId="4" fontId="54" fillId="52" borderId="1" applyNumberFormat="0" applyProtection="0">
      <alignment vertical="center"/>
    </xf>
    <xf numFmtId="4" fontId="54" fillId="52" borderId="1" applyNumberFormat="0" applyProtection="0">
      <alignment vertical="center"/>
    </xf>
    <xf numFmtId="4" fontId="88" fillId="52" borderId="17" applyNumberFormat="0" applyProtection="0">
      <alignment vertical="center"/>
    </xf>
    <xf numFmtId="4" fontId="88" fillId="52" borderId="17" applyNumberFormat="0" applyProtection="0">
      <alignment vertical="center"/>
    </xf>
    <xf numFmtId="4" fontId="54" fillId="52" borderId="1" applyNumberFormat="0" applyProtection="0">
      <alignment horizontal="left" vertical="center" indent="1"/>
    </xf>
    <xf numFmtId="4" fontId="54" fillId="52" borderId="1" applyNumberFormat="0" applyProtection="0">
      <alignment horizontal="left" vertical="center" indent="1"/>
    </xf>
    <xf numFmtId="4" fontId="54" fillId="52" borderId="1" applyNumberFormat="0" applyProtection="0">
      <alignment horizontal="left" vertical="center" indent="1"/>
    </xf>
    <xf numFmtId="4" fontId="54" fillId="52" borderId="1" applyNumberFormat="0" applyProtection="0">
      <alignment horizontal="left" vertical="center" indent="1"/>
    </xf>
    <xf numFmtId="0" fontId="16" fillId="53" borderId="1" applyNumberFormat="0" applyProtection="0">
      <alignment horizontal="left" vertical="center" indent="1"/>
    </xf>
    <xf numFmtId="0" fontId="16" fillId="53" borderId="1" applyNumberFormat="0" applyProtection="0">
      <alignment horizontal="left" vertical="center" indent="1"/>
    </xf>
    <xf numFmtId="4" fontId="54" fillId="4" borderId="17" applyNumberFormat="0" applyProtection="0">
      <alignment horizontal="right" vertical="center"/>
    </xf>
    <xf numFmtId="4" fontId="54" fillId="4" borderId="17" applyNumberFormat="0" applyProtection="0">
      <alignment horizontal="right" vertical="center"/>
    </xf>
    <xf numFmtId="4" fontId="54" fillId="5" borderId="17" applyNumberFormat="0" applyProtection="0">
      <alignment horizontal="right" vertical="center"/>
    </xf>
    <xf numFmtId="4" fontId="54" fillId="5" borderId="17" applyNumberFormat="0" applyProtection="0">
      <alignment horizontal="right" vertical="center"/>
    </xf>
    <xf numFmtId="4" fontId="54" fillId="27" borderId="17" applyNumberFormat="0" applyProtection="0">
      <alignment horizontal="right" vertical="center"/>
    </xf>
    <xf numFmtId="4" fontId="54" fillId="27" borderId="17" applyNumberFormat="0" applyProtection="0">
      <alignment horizontal="right" vertical="center"/>
    </xf>
    <xf numFmtId="4" fontId="54" fillId="17" borderId="17" applyNumberFormat="0" applyProtection="0">
      <alignment horizontal="right" vertical="center"/>
    </xf>
    <xf numFmtId="4" fontId="54" fillId="17" borderId="17" applyNumberFormat="0" applyProtection="0">
      <alignment horizontal="right" vertical="center"/>
    </xf>
    <xf numFmtId="4" fontId="54" fillId="21" borderId="17" applyNumberFormat="0" applyProtection="0">
      <alignment horizontal="right" vertical="center"/>
    </xf>
    <xf numFmtId="4" fontId="54" fillId="21" borderId="17" applyNumberFormat="0" applyProtection="0">
      <alignment horizontal="right" vertical="center"/>
    </xf>
    <xf numFmtId="4" fontId="54" fillId="37" borderId="17" applyNumberFormat="0" applyProtection="0">
      <alignment horizontal="right" vertical="center"/>
    </xf>
    <xf numFmtId="4" fontId="54" fillId="37" borderId="17" applyNumberFormat="0" applyProtection="0">
      <alignment horizontal="right" vertical="center"/>
    </xf>
    <xf numFmtId="4" fontId="54" fillId="15" borderId="17" applyNumberFormat="0" applyProtection="0">
      <alignment horizontal="right" vertical="center"/>
    </xf>
    <xf numFmtId="4" fontId="54" fillId="15" borderId="17" applyNumberFormat="0" applyProtection="0">
      <alignment horizontal="right" vertical="center"/>
    </xf>
    <xf numFmtId="4" fontId="54" fillId="54" borderId="17" applyNumberFormat="0" applyProtection="0">
      <alignment horizontal="right" vertical="center"/>
    </xf>
    <xf numFmtId="4" fontId="54" fillId="54" borderId="17" applyNumberFormat="0" applyProtection="0">
      <alignment horizontal="right" vertical="center"/>
    </xf>
    <xf numFmtId="4" fontId="54" fillId="14" borderId="17" applyNumberFormat="0" applyProtection="0">
      <alignment horizontal="right" vertical="center"/>
    </xf>
    <xf numFmtId="4" fontId="54" fillId="14" borderId="17" applyNumberFormat="0" applyProtection="0">
      <alignment horizontal="right" vertical="center"/>
    </xf>
    <xf numFmtId="4" fontId="89" fillId="55" borderId="1" applyNumberFormat="0" applyProtection="0">
      <alignment horizontal="left" vertical="center" indent="1"/>
    </xf>
    <xf numFmtId="4" fontId="89" fillId="55" borderId="1" applyNumberFormat="0" applyProtection="0">
      <alignment horizontal="left" vertical="center" indent="1"/>
    </xf>
    <xf numFmtId="4" fontId="54" fillId="56" borderId="18" applyNumberFormat="0" applyProtection="0">
      <alignment horizontal="left" vertical="center" indent="1"/>
    </xf>
    <xf numFmtId="4" fontId="54" fillId="56" borderId="18" applyNumberFormat="0" applyProtection="0">
      <alignment horizontal="left" vertical="center" indent="1"/>
    </xf>
    <xf numFmtId="4" fontId="90" fillId="57" borderId="0" applyNumberFormat="0" applyProtection="0">
      <alignment horizontal="left" vertical="center" indent="1"/>
    </xf>
    <xf numFmtId="0" fontId="16" fillId="53" borderId="1" applyNumberFormat="0" applyProtection="0">
      <alignment horizontal="left" vertical="center" indent="1"/>
    </xf>
    <xf numFmtId="0" fontId="16" fillId="53" borderId="1" applyNumberFormat="0" applyProtection="0">
      <alignment horizontal="left" vertical="center" indent="1"/>
    </xf>
    <xf numFmtId="4" fontId="91" fillId="56" borderId="1" applyNumberFormat="0" applyProtection="0">
      <alignment horizontal="left" vertical="center" indent="1"/>
    </xf>
    <xf numFmtId="4" fontId="91" fillId="56" borderId="1" applyNumberFormat="0" applyProtection="0">
      <alignment horizontal="left" vertical="center" indent="1"/>
    </xf>
    <xf numFmtId="4" fontId="91" fillId="58" borderId="1" applyNumberFormat="0" applyProtection="0">
      <alignment horizontal="left" vertical="center" indent="1"/>
    </xf>
    <xf numFmtId="4" fontId="91" fillId="58" borderId="1" applyNumberFormat="0" applyProtection="0">
      <alignment horizontal="left" vertical="center" indent="1"/>
    </xf>
    <xf numFmtId="0" fontId="15" fillId="57" borderId="17" applyNumberFormat="0" applyProtection="0">
      <alignment horizontal="left" vertical="center" indent="1"/>
    </xf>
    <xf numFmtId="0" fontId="15" fillId="57" borderId="17" applyNumberFormat="0" applyProtection="0">
      <alignment horizontal="left" vertical="center" indent="1"/>
    </xf>
    <xf numFmtId="0" fontId="15" fillId="57" borderId="17" applyNumberFormat="0" applyProtection="0">
      <alignment horizontal="left" vertical="top" indent="1"/>
    </xf>
    <xf numFmtId="0" fontId="15" fillId="57" borderId="17" applyNumberFormat="0" applyProtection="0">
      <alignment horizontal="left" vertical="top" indent="1"/>
    </xf>
    <xf numFmtId="0" fontId="15" fillId="59" borderId="17" applyNumberFormat="0" applyProtection="0">
      <alignment horizontal="left" vertical="center" indent="1"/>
    </xf>
    <xf numFmtId="0" fontId="15" fillId="59" borderId="17" applyNumberFormat="0" applyProtection="0">
      <alignment horizontal="left" vertical="center" indent="1"/>
    </xf>
    <xf numFmtId="0" fontId="15" fillId="59" borderId="17" applyNumberFormat="0" applyProtection="0">
      <alignment horizontal="left" vertical="top" indent="1"/>
    </xf>
    <xf numFmtId="0" fontId="15" fillId="59" borderId="17" applyNumberFormat="0" applyProtection="0">
      <alignment horizontal="left" vertical="top" indent="1"/>
    </xf>
    <xf numFmtId="0" fontId="15" fillId="60" borderId="17" applyNumberFormat="0" applyProtection="0">
      <alignment horizontal="left" vertical="center" indent="1"/>
    </xf>
    <xf numFmtId="0" fontId="15" fillId="60" borderId="17" applyNumberFormat="0" applyProtection="0">
      <alignment horizontal="left" vertical="center" indent="1"/>
    </xf>
    <xf numFmtId="0" fontId="15" fillId="60" borderId="17" applyNumberFormat="0" applyProtection="0">
      <alignment horizontal="left" vertical="top" indent="1"/>
    </xf>
    <xf numFmtId="0" fontId="15" fillId="60" borderId="17" applyNumberFormat="0" applyProtection="0">
      <alignment horizontal="left" vertical="top" indent="1"/>
    </xf>
    <xf numFmtId="0" fontId="15" fillId="61" borderId="17" applyNumberFormat="0" applyProtection="0">
      <alignment horizontal="left" vertical="center" indent="1"/>
    </xf>
    <xf numFmtId="0" fontId="15" fillId="61" borderId="17" applyNumberFormat="0" applyProtection="0">
      <alignment horizontal="left" vertical="center" indent="1"/>
    </xf>
    <xf numFmtId="0" fontId="15" fillId="61" borderId="17" applyNumberFormat="0" applyProtection="0">
      <alignment horizontal="left" vertical="top" indent="1"/>
    </xf>
    <xf numFmtId="0" fontId="15" fillId="61" borderId="17" applyNumberFormat="0" applyProtection="0">
      <alignment horizontal="left" vertical="top" indent="1"/>
    </xf>
    <xf numFmtId="0" fontId="15" fillId="9" borderId="19" applyNumberFormat="0">
      <protection locked="0"/>
    </xf>
    <xf numFmtId="0" fontId="15" fillId="9" borderId="19" applyNumberFormat="0">
      <protection locked="0"/>
    </xf>
    <xf numFmtId="4" fontId="54" fillId="62" borderId="17" applyNumberFormat="0" applyProtection="0">
      <alignment vertical="center"/>
    </xf>
    <xf numFmtId="4" fontId="54" fillId="62" borderId="17" applyNumberFormat="0" applyProtection="0">
      <alignment vertical="center"/>
    </xf>
    <xf numFmtId="4" fontId="92" fillId="62" borderId="17" applyNumberFormat="0" applyProtection="0">
      <alignment vertical="center"/>
    </xf>
    <xf numFmtId="4" fontId="92" fillId="62" borderId="17" applyNumberFormat="0" applyProtection="0">
      <alignment vertical="center"/>
    </xf>
    <xf numFmtId="4" fontId="54" fillId="62" borderId="17" applyNumberFormat="0" applyProtection="0">
      <alignment horizontal="left" vertical="center" indent="1"/>
    </xf>
    <xf numFmtId="4" fontId="54" fillId="62" borderId="17" applyNumberFormat="0" applyProtection="0">
      <alignment horizontal="left" vertical="center" indent="1"/>
    </xf>
    <xf numFmtId="0" fontId="54" fillId="62" borderId="17" applyNumberFormat="0" applyProtection="0">
      <alignment horizontal="left" vertical="top" indent="1"/>
    </xf>
    <xf numFmtId="0" fontId="54" fillId="62" borderId="17" applyNumberFormat="0" applyProtection="0">
      <alignment horizontal="left" vertical="top" indent="1"/>
    </xf>
    <xf numFmtId="4" fontId="54" fillId="56" borderId="1" applyNumberFormat="0" applyProtection="0">
      <alignment horizontal="right" vertical="center"/>
    </xf>
    <xf numFmtId="4" fontId="54" fillId="56" borderId="1" applyNumberFormat="0" applyProtection="0">
      <alignment horizontal="right" vertical="center"/>
    </xf>
    <xf numFmtId="4" fontId="92" fillId="63" borderId="17" applyNumberFormat="0" applyProtection="0">
      <alignment horizontal="right" vertical="center"/>
    </xf>
    <xf numFmtId="4" fontId="92" fillId="63" borderId="17" applyNumberFormat="0" applyProtection="0">
      <alignment horizontal="right" vertical="center"/>
    </xf>
    <xf numFmtId="0" fontId="16" fillId="53" borderId="1" applyNumberFormat="0" applyProtection="0">
      <alignment horizontal="left" vertical="center" indent="1"/>
    </xf>
    <xf numFmtId="0" fontId="16" fillId="53" borderId="1" applyNumberFormat="0" applyProtection="0">
      <alignment horizontal="left" vertical="center" indent="1"/>
    </xf>
    <xf numFmtId="0" fontId="16" fillId="53" borderId="1" applyNumberFormat="0" applyProtection="0">
      <alignment horizontal="left" vertical="center" indent="1"/>
    </xf>
    <xf numFmtId="0" fontId="16" fillId="53" borderId="1" applyNumberFormat="0" applyProtection="0">
      <alignment horizontal="left" vertical="center" indent="1"/>
    </xf>
    <xf numFmtId="0" fontId="93" fillId="0" borderId="0"/>
    <xf numFmtId="4" fontId="94" fillId="63" borderId="17" applyNumberFormat="0" applyProtection="0">
      <alignment horizontal="right" vertical="center"/>
    </xf>
    <xf numFmtId="4" fontId="94" fillId="63" borderId="17" applyNumberFormat="0" applyProtection="0">
      <alignment horizontal="right" vertical="center"/>
    </xf>
    <xf numFmtId="0" fontId="80" fillId="4" borderId="0" applyNumberFormat="0" applyBorder="0" applyAlignment="0" applyProtection="0"/>
    <xf numFmtId="0" fontId="16" fillId="64" borderId="9" applyNumberFormat="0" applyAlignment="0"/>
    <xf numFmtId="0" fontId="95" fillId="0" borderId="0" applyNumberFormat="0" applyFill="0" applyBorder="0" applyAlignment="0" applyProtection="0"/>
    <xf numFmtId="0" fontId="118" fillId="0" borderId="0" applyNumberFormat="0" applyFill="0" applyBorder="0" applyAlignment="0"/>
    <xf numFmtId="0" fontId="96" fillId="0" borderId="0"/>
    <xf numFmtId="40" fontId="119" fillId="0" borderId="0" applyBorder="0">
      <alignment horizontal="right"/>
    </xf>
    <xf numFmtId="49" fontId="91" fillId="0" borderId="0" applyFill="0" applyBorder="0" applyAlignment="0"/>
    <xf numFmtId="201" fontId="16" fillId="0" borderId="0" applyFill="0" applyBorder="0" applyAlignment="0"/>
    <xf numFmtId="202" fontId="16" fillId="0" borderId="0" applyFill="0" applyBorder="0" applyAlignment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10" applyNumberFormat="0" applyFill="0" applyAlignment="0" applyProtection="0"/>
    <xf numFmtId="0" fontId="99" fillId="0" borderId="10" applyNumberFormat="0" applyFill="0" applyAlignment="0" applyProtection="0"/>
    <xf numFmtId="0" fontId="99" fillId="0" borderId="10" applyNumberFormat="0" applyFill="0" applyAlignment="0" applyProtection="0"/>
    <xf numFmtId="0" fontId="99" fillId="0" borderId="10" applyNumberFormat="0" applyFill="0" applyAlignment="0" applyProtection="0"/>
    <xf numFmtId="0" fontId="99" fillId="0" borderId="10" applyNumberFormat="0" applyFill="0" applyAlignment="0" applyProtection="0"/>
    <xf numFmtId="0" fontId="100" fillId="0" borderId="10" applyNumberFormat="0" applyFill="0" applyAlignment="0" applyProtection="0"/>
    <xf numFmtId="0" fontId="99" fillId="0" borderId="10" applyNumberFormat="0" applyFill="0" applyAlignment="0" applyProtection="0"/>
    <xf numFmtId="0" fontId="99" fillId="0" borderId="10" applyNumberFormat="0" applyFill="0" applyAlignment="0" applyProtection="0"/>
    <xf numFmtId="0" fontId="99" fillId="0" borderId="10" applyNumberFormat="0" applyFill="0" applyAlignment="0" applyProtection="0"/>
    <xf numFmtId="0" fontId="100" fillId="0" borderId="10" applyNumberFormat="0" applyFill="0" applyAlignment="0" applyProtection="0"/>
    <xf numFmtId="0" fontId="99" fillId="0" borderId="10" applyNumberFormat="0" applyFill="0" applyAlignment="0" applyProtection="0"/>
    <xf numFmtId="0" fontId="99" fillId="0" borderId="10" applyNumberFormat="0" applyFill="0" applyAlignment="0" applyProtection="0"/>
    <xf numFmtId="0" fontId="100" fillId="0" borderId="10" applyNumberFormat="0" applyFill="0" applyAlignment="0" applyProtection="0"/>
    <xf numFmtId="0" fontId="99" fillId="0" borderId="10" applyNumberFormat="0" applyFill="0" applyAlignment="0" applyProtection="0"/>
    <xf numFmtId="0" fontId="100" fillId="0" borderId="10" applyNumberFormat="0" applyFill="0" applyAlignment="0" applyProtection="0"/>
    <xf numFmtId="0" fontId="101" fillId="0" borderId="11" applyNumberFormat="0" applyFill="0" applyAlignment="0" applyProtection="0"/>
    <xf numFmtId="0" fontId="101" fillId="0" borderId="11" applyNumberFormat="0" applyFill="0" applyAlignment="0" applyProtection="0"/>
    <xf numFmtId="0" fontId="101" fillId="0" borderId="11" applyNumberFormat="0" applyFill="0" applyAlignment="0" applyProtection="0"/>
    <xf numFmtId="0" fontId="101" fillId="0" borderId="11" applyNumberFormat="0" applyFill="0" applyAlignment="0" applyProtection="0"/>
    <xf numFmtId="0" fontId="101" fillId="0" borderId="11" applyNumberFormat="0" applyFill="0" applyAlignment="0" applyProtection="0"/>
    <xf numFmtId="0" fontId="102" fillId="0" borderId="11" applyNumberFormat="0" applyFill="0" applyAlignment="0" applyProtection="0"/>
    <xf numFmtId="0" fontId="101" fillId="0" borderId="11" applyNumberFormat="0" applyFill="0" applyAlignment="0" applyProtection="0"/>
    <xf numFmtId="0" fontId="101" fillId="0" borderId="11" applyNumberFormat="0" applyFill="0" applyAlignment="0" applyProtection="0"/>
    <xf numFmtId="0" fontId="101" fillId="0" borderId="11" applyNumberFormat="0" applyFill="0" applyAlignment="0" applyProtection="0"/>
    <xf numFmtId="0" fontId="102" fillId="0" borderId="11" applyNumberFormat="0" applyFill="0" applyAlignment="0" applyProtection="0"/>
    <xf numFmtId="0" fontId="101" fillId="0" borderId="11" applyNumberFormat="0" applyFill="0" applyAlignment="0" applyProtection="0"/>
    <xf numFmtId="0" fontId="101" fillId="0" borderId="11" applyNumberFormat="0" applyFill="0" applyAlignment="0" applyProtection="0"/>
    <xf numFmtId="0" fontId="102" fillId="0" borderId="11" applyNumberFormat="0" applyFill="0" applyAlignment="0" applyProtection="0"/>
    <xf numFmtId="0" fontId="101" fillId="0" borderId="11" applyNumberFormat="0" applyFill="0" applyAlignment="0" applyProtection="0"/>
    <xf numFmtId="0" fontId="102" fillId="0" borderId="11" applyNumberFormat="0" applyFill="0" applyAlignment="0" applyProtection="0"/>
    <xf numFmtId="0" fontId="72" fillId="0" borderId="12" applyNumberFormat="0" applyFill="0" applyAlignment="0" applyProtection="0"/>
    <xf numFmtId="0" fontId="72" fillId="0" borderId="12" applyNumberFormat="0" applyFill="0" applyAlignment="0" applyProtection="0"/>
    <xf numFmtId="0" fontId="72" fillId="0" borderId="12" applyNumberFormat="0" applyFill="0" applyAlignment="0" applyProtection="0"/>
    <xf numFmtId="0" fontId="72" fillId="0" borderId="12" applyNumberFormat="0" applyFill="0" applyAlignment="0" applyProtection="0"/>
    <xf numFmtId="0" fontId="72" fillId="0" borderId="12" applyNumberFormat="0" applyFill="0" applyAlignment="0" applyProtection="0"/>
    <xf numFmtId="0" fontId="73" fillId="0" borderId="12" applyNumberFormat="0" applyFill="0" applyAlignment="0" applyProtection="0"/>
    <xf numFmtId="0" fontId="72" fillId="0" borderId="12" applyNumberFormat="0" applyFill="0" applyAlignment="0" applyProtection="0"/>
    <xf numFmtId="0" fontId="72" fillId="0" borderId="12" applyNumberFormat="0" applyFill="0" applyAlignment="0" applyProtection="0"/>
    <xf numFmtId="0" fontId="72" fillId="0" borderId="12" applyNumberFormat="0" applyFill="0" applyAlignment="0" applyProtection="0"/>
    <xf numFmtId="0" fontId="73" fillId="0" borderId="12" applyNumberFormat="0" applyFill="0" applyAlignment="0" applyProtection="0"/>
    <xf numFmtId="0" fontId="72" fillId="0" borderId="12" applyNumberFormat="0" applyFill="0" applyAlignment="0" applyProtection="0"/>
    <xf numFmtId="0" fontId="72" fillId="0" borderId="12" applyNumberFormat="0" applyFill="0" applyAlignment="0" applyProtection="0"/>
    <xf numFmtId="0" fontId="73" fillId="0" borderId="12" applyNumberFormat="0" applyFill="0" applyAlignment="0" applyProtection="0"/>
    <xf numFmtId="0" fontId="72" fillId="0" borderId="12" applyNumberFormat="0" applyFill="0" applyAlignment="0" applyProtection="0"/>
    <xf numFmtId="0" fontId="73" fillId="0" borderId="12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36" fillId="0" borderId="7" applyNumberFormat="0" applyFill="0" applyAlignment="0" applyProtection="0"/>
    <xf numFmtId="203" fontId="21" fillId="0" borderId="0">
      <alignment vertical="center"/>
    </xf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71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71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71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89" fillId="0" borderId="7" applyNumberFormat="0" applyFill="0" applyAlignment="0" applyProtection="0"/>
    <xf numFmtId="0" fontId="36" fillId="0" borderId="7" applyNumberFormat="0" applyFill="0" applyAlignment="0" applyProtection="0"/>
    <xf numFmtId="203" fontId="21" fillId="0" borderId="0">
      <alignment vertical="center"/>
    </xf>
    <xf numFmtId="203" fontId="21" fillId="0" borderId="0">
      <alignment vertical="center"/>
    </xf>
    <xf numFmtId="0" fontId="69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100" fillId="0" borderId="10" applyNumberFormat="0" applyFill="0" applyAlignment="0" applyProtection="0"/>
    <xf numFmtId="0" fontId="102" fillId="0" borderId="11" applyNumberFormat="0" applyFill="0" applyAlignment="0" applyProtection="0"/>
    <xf numFmtId="0" fontId="73" fillId="0" borderId="12" applyNumberFormat="0" applyFill="0" applyAlignment="0" applyProtection="0"/>
    <xf numFmtId="0" fontId="73" fillId="0" borderId="0" applyNumberFormat="0" applyFill="0" applyBorder="0" applyAlignment="0" applyProtection="0"/>
    <xf numFmtId="204" fontId="16" fillId="0" borderId="0" applyFill="0" applyBorder="0" applyAlignment="0" applyProtection="0"/>
    <xf numFmtId="0" fontId="68" fillId="0" borderId="4" applyNumberFormat="0" applyFill="0" applyAlignment="0" applyProtection="0"/>
    <xf numFmtId="0" fontId="15" fillId="0" borderId="0">
      <alignment horizontal="center" textRotation="180"/>
    </xf>
    <xf numFmtId="188" fontId="16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70" fontId="15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66" fillId="42" borderId="3" applyNumberFormat="0" applyAlignment="0" applyProtection="0"/>
    <xf numFmtId="0" fontId="29" fillId="22" borderId="0" applyNumberFormat="0" applyBorder="0" applyAlignment="0" applyProtection="0"/>
    <xf numFmtId="0" fontId="29" fillId="27" borderId="0" applyNumberFormat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0" borderId="0" applyNumberFormat="0" applyBorder="0" applyAlignment="0" applyProtection="0"/>
    <xf numFmtId="0" fontId="29" fillId="37" borderId="0" applyNumberFormat="0" applyBorder="0" applyAlignment="0" applyProtection="0"/>
    <xf numFmtId="0" fontId="30" fillId="12" borderId="2" applyNumberFormat="0" applyAlignment="0" applyProtection="0"/>
    <xf numFmtId="0" fontId="30" fillId="12" borderId="2" applyNumberFormat="0" applyAlignment="0" applyProtection="0"/>
    <xf numFmtId="0" fontId="31" fillId="16" borderId="1" applyNumberFormat="0" applyAlignment="0" applyProtection="0"/>
    <xf numFmtId="0" fontId="31" fillId="16" borderId="1" applyNumberFormat="0" applyAlignment="0" applyProtection="0"/>
    <xf numFmtId="0" fontId="32" fillId="16" borderId="2" applyNumberFormat="0" applyAlignment="0" applyProtection="0"/>
    <xf numFmtId="0" fontId="32" fillId="16" borderId="2" applyNumberFormat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4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>
      <alignment vertical="top"/>
      <protection locked="0"/>
    </xf>
    <xf numFmtId="0" fontId="105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65" fontId="5" fillId="0" borderId="0" applyFont="0" applyFill="0" applyBorder="0" applyAlignment="0" applyProtection="0"/>
    <xf numFmtId="165" fontId="8" fillId="0" borderId="0" applyFont="0" applyFill="0" applyBorder="0" applyAlignment="0" applyProtection="0"/>
    <xf numFmtId="172" fontId="16" fillId="0" borderId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71" fontId="16" fillId="0" borderId="0" applyFont="0" applyFill="0" applyBorder="0" applyAlignment="0" applyProtection="0"/>
    <xf numFmtId="190" fontId="16" fillId="0" borderId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0" fontId="33" fillId="0" borderId="10" applyNumberFormat="0" applyFill="0" applyAlignment="0" applyProtection="0"/>
    <xf numFmtId="0" fontId="34" fillId="0" borderId="11" applyNumberFormat="0" applyFill="0" applyAlignment="0" applyProtection="0"/>
    <xf numFmtId="0" fontId="35" fillId="0" borderId="12" applyNumberFormat="0" applyFill="0" applyAlignment="0" applyProtection="0"/>
    <xf numFmtId="0" fontId="35" fillId="0" borderId="0" applyNumberFormat="0" applyFill="0" applyBorder="0" applyAlignment="0" applyProtection="0"/>
    <xf numFmtId="0" fontId="133" fillId="0" borderId="0"/>
    <xf numFmtId="0" fontId="36" fillId="0" borderId="7" applyNumberFormat="0" applyFill="0" applyAlignment="0" applyProtection="0"/>
    <xf numFmtId="0" fontId="36" fillId="0" borderId="7" applyNumberFormat="0" applyFill="0" applyAlignment="0" applyProtection="0"/>
    <xf numFmtId="0" fontId="37" fillId="42" borderId="3" applyNumberFormat="0" applyAlignment="0" applyProtection="0"/>
    <xf numFmtId="0" fontId="38" fillId="0" borderId="0" applyNumberFormat="0" applyFill="0" applyBorder="0" applyAlignment="0" applyProtection="0"/>
    <xf numFmtId="0" fontId="39" fillId="50" borderId="0" applyNumberFormat="0" applyBorder="0" applyAlignment="0" applyProtection="0"/>
    <xf numFmtId="0" fontId="16" fillId="0" borderId="0"/>
    <xf numFmtId="0" fontId="54" fillId="0" borderId="0">
      <alignment vertical="top"/>
    </xf>
    <xf numFmtId="0" fontId="16" fillId="0" borderId="0"/>
    <xf numFmtId="0" fontId="133" fillId="0" borderId="0"/>
    <xf numFmtId="0" fontId="16" fillId="0" borderId="0"/>
    <xf numFmtId="0" fontId="16" fillId="0" borderId="0" applyNumberFormat="0" applyFont="0" applyFill="0" applyBorder="0" applyAlignment="0" applyProtection="0">
      <alignment vertical="top"/>
    </xf>
    <xf numFmtId="0" fontId="16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0" borderId="0"/>
    <xf numFmtId="0" fontId="16" fillId="0" borderId="0"/>
    <xf numFmtId="0" fontId="14" fillId="0" borderId="0"/>
    <xf numFmtId="0" fontId="16" fillId="0" borderId="0"/>
    <xf numFmtId="0" fontId="16" fillId="0" borderId="0"/>
    <xf numFmtId="0" fontId="120" fillId="0" borderId="0"/>
    <xf numFmtId="0" fontId="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31" fillId="0" borderId="0"/>
    <xf numFmtId="0" fontId="131" fillId="0" borderId="0"/>
    <xf numFmtId="0" fontId="16" fillId="0" borderId="0"/>
    <xf numFmtId="0" fontId="28" fillId="0" borderId="0"/>
    <xf numFmtId="0" fontId="120" fillId="0" borderId="0"/>
    <xf numFmtId="0" fontId="28" fillId="0" borderId="0"/>
    <xf numFmtId="0" fontId="133" fillId="0" borderId="0"/>
    <xf numFmtId="0" fontId="28" fillId="0" borderId="0"/>
    <xf numFmtId="0" fontId="8" fillId="0" borderId="0"/>
    <xf numFmtId="0" fontId="16" fillId="0" borderId="0"/>
    <xf numFmtId="0" fontId="16" fillId="0" borderId="0"/>
    <xf numFmtId="0" fontId="16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6" fillId="0" borderId="0"/>
    <xf numFmtId="0" fontId="120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6" fillId="0" borderId="0"/>
    <xf numFmtId="0" fontId="16" fillId="0" borderId="0"/>
    <xf numFmtId="0" fontId="55" fillId="0" borderId="0"/>
    <xf numFmtId="0" fontId="120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131" fillId="0" borderId="0"/>
    <xf numFmtId="0" fontId="52" fillId="0" borderId="0"/>
    <xf numFmtId="0" fontId="120" fillId="0" borderId="0"/>
    <xf numFmtId="0" fontId="52" fillId="0" borderId="0"/>
    <xf numFmtId="0" fontId="120" fillId="0" borderId="0"/>
    <xf numFmtId="0" fontId="16" fillId="0" borderId="0"/>
    <xf numFmtId="0" fontId="16" fillId="0" borderId="0"/>
    <xf numFmtId="0" fontId="40" fillId="4" borderId="0" applyNumberFormat="0" applyBorder="0" applyAlignment="0" applyProtection="0"/>
    <xf numFmtId="0" fontId="41" fillId="0" borderId="0" applyNumberFormat="0" applyFill="0" applyBorder="0" applyAlignment="0" applyProtection="0"/>
    <xf numFmtId="0" fontId="8" fillId="7" borderId="16" applyNumberFormat="0" applyFont="0" applyAlignment="0" applyProtection="0"/>
    <xf numFmtId="0" fontId="8" fillId="7" borderId="16" applyNumberFormat="0" applyFont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42" fillId="0" borderId="4" applyNumberFormat="0" applyFill="0" applyAlignment="0" applyProtection="0"/>
    <xf numFmtId="0" fontId="50" fillId="0" borderId="0"/>
    <xf numFmtId="0" fontId="53" fillId="0" borderId="0"/>
    <xf numFmtId="0" fontId="49" fillId="0" borderId="0"/>
    <xf numFmtId="0" fontId="16" fillId="0" borderId="0"/>
    <xf numFmtId="0" fontId="49" fillId="0" borderId="0"/>
    <xf numFmtId="0" fontId="16" fillId="0" borderId="0"/>
    <xf numFmtId="0" fontId="106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83" fontId="8" fillId="0" borderId="0" applyFont="0" applyFill="0" applyBorder="0" applyAlignment="0" applyProtection="0"/>
    <xf numFmtId="40" fontId="8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84" fontId="54" fillId="0" borderId="0" applyFill="0" applyBorder="0" applyProtection="0">
      <alignment vertical="top"/>
    </xf>
    <xf numFmtId="187" fontId="8" fillId="0" borderId="0" applyFont="0" applyFill="0" applyBorder="0" applyAlignment="0" applyProtection="0"/>
    <xf numFmtId="168" fontId="16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85" fontId="16" fillId="0" borderId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85" fontId="54" fillId="0" borderId="0" applyFill="0" applyBorder="0" applyProtection="0">
      <alignment vertical="top"/>
    </xf>
    <xf numFmtId="185" fontId="54" fillId="0" borderId="0" applyFill="0" applyBorder="0" applyProtection="0">
      <alignment vertical="top"/>
    </xf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205" fontId="16" fillId="0" borderId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85" fontId="14" fillId="0" borderId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205" fontId="14" fillId="0" borderId="0" applyFill="0" applyBorder="0" applyAlignment="0" applyProtection="0"/>
    <xf numFmtId="167" fontId="8" fillId="0" borderId="0" applyFont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85" fontId="14" fillId="0" borderId="0" applyFill="0" applyBorder="0" applyAlignment="0" applyProtection="0"/>
    <xf numFmtId="185" fontId="14" fillId="0" borderId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44" fillId="6" borderId="0" applyNumberFormat="0" applyBorder="0" applyAlignment="0" applyProtection="0"/>
    <xf numFmtId="0" fontId="107" fillId="0" borderId="0">
      <alignment vertical="center"/>
    </xf>
    <xf numFmtId="0" fontId="108" fillId="0" borderId="0"/>
    <xf numFmtId="0" fontId="15" fillId="0" borderId="0"/>
    <xf numFmtId="0" fontId="52" fillId="0" borderId="0"/>
    <xf numFmtId="0" fontId="26" fillId="0" borderId="0">
      <alignment vertical="center"/>
    </xf>
    <xf numFmtId="0" fontId="26" fillId="0" borderId="0"/>
    <xf numFmtId="0" fontId="15" fillId="0" borderId="0"/>
    <xf numFmtId="0" fontId="4" fillId="0" borderId="0"/>
    <xf numFmtId="0" fontId="5" fillId="0" borderId="0"/>
    <xf numFmtId="0" fontId="5" fillId="7" borderId="16" applyNumberFormat="0" applyFont="0" applyAlignment="0" applyProtection="0"/>
    <xf numFmtId="0" fontId="5" fillId="7" borderId="16" applyNumberFormat="0" applyFont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7" borderId="16" applyNumberFormat="0" applyFont="0" applyAlignment="0" applyProtection="0"/>
    <xf numFmtId="0" fontId="5" fillId="7" borderId="16" applyNumberFormat="0" applyFont="0" applyAlignment="0" applyProtection="0"/>
    <xf numFmtId="9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8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3" fillId="0" borderId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44" fillId="0" borderId="0"/>
    <xf numFmtId="0" fontId="5" fillId="0" borderId="0"/>
    <xf numFmtId="164" fontId="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132">
    <xf numFmtId="0" fontId="0" fillId="0" borderId="0" xfId="0"/>
    <xf numFmtId="0" fontId="0" fillId="0" borderId="0" xfId="0" applyFill="1"/>
    <xf numFmtId="0" fontId="11" fillId="0" borderId="0" xfId="0" applyFont="1"/>
    <xf numFmtId="0" fontId="12" fillId="0" borderId="0" xfId="0" applyFont="1"/>
    <xf numFmtId="0" fontId="8" fillId="0" borderId="0" xfId="0" applyFont="1"/>
    <xf numFmtId="0" fontId="9" fillId="0" borderId="0" xfId="0" applyFont="1"/>
    <xf numFmtId="175" fontId="9" fillId="0" borderId="0" xfId="0" applyNumberFormat="1" applyFont="1"/>
    <xf numFmtId="0" fontId="16" fillId="0" borderId="0" xfId="0" applyFont="1"/>
    <xf numFmtId="0" fontId="9" fillId="0" borderId="0" xfId="0" applyFont="1" applyBorder="1"/>
    <xf numFmtId="0" fontId="16" fillId="0" borderId="0" xfId="0" applyFont="1" applyFill="1"/>
    <xf numFmtId="0" fontId="9" fillId="65" borderId="0" xfId="0" applyFont="1" applyFill="1"/>
    <xf numFmtId="0" fontId="0" fillId="65" borderId="0" xfId="0" applyFill="1"/>
    <xf numFmtId="0" fontId="23" fillId="0" borderId="0" xfId="0" applyFont="1"/>
    <xf numFmtId="0" fontId="10" fillId="0" borderId="0" xfId="0" applyFont="1"/>
    <xf numFmtId="0" fontId="24" fillId="0" borderId="0" xfId="0" applyFont="1"/>
    <xf numFmtId="0" fontId="9" fillId="0" borderId="0" xfId="0" applyFont="1" applyFill="1"/>
    <xf numFmtId="0" fontId="0" fillId="43" borderId="0" xfId="0" applyFill="1"/>
    <xf numFmtId="0" fontId="46" fillId="65" borderId="0" xfId="0" applyFont="1" applyFill="1" applyBorder="1" applyAlignment="1">
      <alignment horizontal="center" vertical="center"/>
    </xf>
    <xf numFmtId="0" fontId="24" fillId="65" borderId="0" xfId="0" applyFont="1" applyFill="1"/>
    <xf numFmtId="0" fontId="0" fillId="68" borderId="0" xfId="0" applyFill="1"/>
    <xf numFmtId="0" fontId="9" fillId="68" borderId="0" xfId="0" applyFont="1" applyFill="1"/>
    <xf numFmtId="0" fontId="16" fillId="0" borderId="0" xfId="0" applyFont="1" applyAlignment="1">
      <alignment horizontal="center"/>
    </xf>
    <xf numFmtId="0" fontId="0" fillId="67" borderId="0" xfId="0" applyFill="1"/>
    <xf numFmtId="0" fontId="124" fillId="65" borderId="0" xfId="1321" applyFont="1" applyFill="1" applyBorder="1" applyAlignment="1" applyProtection="1"/>
    <xf numFmtId="0" fontId="0" fillId="58" borderId="0" xfId="0" applyFill="1"/>
    <xf numFmtId="0" fontId="0" fillId="70" borderId="0" xfId="0" applyFill="1"/>
    <xf numFmtId="0" fontId="124" fillId="70" borderId="0" xfId="1321" applyFont="1" applyFill="1" applyBorder="1" applyAlignment="1" applyProtection="1"/>
    <xf numFmtId="0" fontId="134" fillId="65" borderId="0" xfId="0" applyFont="1" applyFill="1"/>
    <xf numFmtId="0" fontId="0" fillId="70" borderId="0" xfId="0" applyFill="1" applyBorder="1"/>
    <xf numFmtId="0" fontId="122" fillId="43" borderId="0" xfId="0" applyFont="1" applyFill="1"/>
    <xf numFmtId="0" fontId="0" fillId="71" borderId="0" xfId="0" applyFill="1"/>
    <xf numFmtId="0" fontId="0" fillId="72" borderId="0" xfId="0" applyFill="1"/>
    <xf numFmtId="0" fontId="16" fillId="71" borderId="0" xfId="0" applyFont="1" applyFill="1"/>
    <xf numFmtId="0" fontId="9" fillId="71" borderId="0" xfId="0" applyFont="1" applyFill="1"/>
    <xf numFmtId="0" fontId="0" fillId="71" borderId="0" xfId="0" applyFill="1" applyBorder="1"/>
    <xf numFmtId="175" fontId="9" fillId="71" borderId="0" xfId="0" applyNumberFormat="1" applyFont="1" applyFill="1"/>
    <xf numFmtId="0" fontId="11" fillId="71" borderId="0" xfId="0" applyFont="1" applyFill="1"/>
    <xf numFmtId="0" fontId="8" fillId="71" borderId="0" xfId="0" applyFont="1" applyFill="1"/>
    <xf numFmtId="0" fontId="12" fillId="71" borderId="0" xfId="0" applyFont="1" applyFill="1"/>
    <xf numFmtId="0" fontId="0" fillId="71" borderId="0" xfId="0" applyFont="1" applyFill="1" applyBorder="1" applyAlignment="1">
      <alignment horizontal="center" vertical="center"/>
    </xf>
    <xf numFmtId="0" fontId="134" fillId="71" borderId="0" xfId="0" applyFont="1" applyFill="1"/>
    <xf numFmtId="0" fontId="10" fillId="71" borderId="0" xfId="0" applyFont="1" applyFill="1"/>
    <xf numFmtId="0" fontId="23" fillId="71" borderId="0" xfId="0" applyFont="1" applyFill="1"/>
    <xf numFmtId="0" fontId="24" fillId="71" borderId="0" xfId="0" applyFont="1" applyFill="1"/>
    <xf numFmtId="0" fontId="16" fillId="65" borderId="0" xfId="0" applyFont="1" applyFill="1" applyBorder="1"/>
    <xf numFmtId="0" fontId="0" fillId="71" borderId="0" xfId="0" applyFill="1"/>
    <xf numFmtId="0" fontId="16" fillId="70" borderId="0" xfId="0" applyFont="1" applyFill="1"/>
    <xf numFmtId="0" fontId="16" fillId="71" borderId="0" xfId="0" applyFont="1" applyFill="1"/>
    <xf numFmtId="0" fontId="16" fillId="0" borderId="0" xfId="0" applyFont="1" applyAlignment="1">
      <alignment horizontal="center" vertical="center"/>
    </xf>
    <xf numFmtId="175" fontId="18" fillId="65" borderId="0" xfId="0" applyNumberFormat="1" applyFont="1" applyFill="1" applyBorder="1" applyAlignment="1">
      <alignment horizontal="right" vertical="center" indent="1"/>
    </xf>
    <xf numFmtId="9" fontId="19" fillId="65" borderId="0" xfId="0" applyNumberFormat="1" applyFont="1" applyFill="1" applyBorder="1" applyAlignment="1">
      <alignment horizontal="center" vertical="center"/>
    </xf>
    <xf numFmtId="173" fontId="19" fillId="65" borderId="0" xfId="0" applyNumberFormat="1" applyFont="1" applyFill="1" applyBorder="1" applyAlignment="1">
      <alignment horizontal="center" vertical="center"/>
    </xf>
    <xf numFmtId="0" fontId="125" fillId="71" borderId="0" xfId="0" applyFont="1" applyFill="1"/>
    <xf numFmtId="0" fontId="125" fillId="0" borderId="0" xfId="0" applyFont="1"/>
    <xf numFmtId="0" fontId="125" fillId="65" borderId="0" xfId="0" applyFont="1" applyFill="1"/>
    <xf numFmtId="0" fontId="125" fillId="69" borderId="0" xfId="0" applyFont="1" applyFill="1"/>
    <xf numFmtId="0" fontId="16" fillId="69" borderId="0" xfId="0" applyFont="1" applyFill="1"/>
    <xf numFmtId="0" fontId="16" fillId="71" borderId="0" xfId="0" applyFont="1" applyFill="1" applyBorder="1"/>
    <xf numFmtId="0" fontId="16" fillId="65" borderId="0" xfId="0" applyFont="1" applyFill="1" applyBorder="1" applyAlignment="1">
      <alignment horizontal="center" vertical="center"/>
    </xf>
    <xf numFmtId="0" fontId="16" fillId="71" borderId="0" xfId="0" applyFont="1" applyFill="1" applyAlignment="1">
      <alignment horizontal="center" vertical="center"/>
    </xf>
    <xf numFmtId="0" fontId="16" fillId="58" borderId="0" xfId="0" applyFont="1" applyFill="1"/>
    <xf numFmtId="0" fontId="16" fillId="70" borderId="0" xfId="0" applyFont="1" applyFill="1" applyAlignment="1">
      <alignment horizontal="center" vertical="center"/>
    </xf>
    <xf numFmtId="0" fontId="16" fillId="71" borderId="0" xfId="0" applyFont="1" applyFill="1" applyAlignment="1">
      <alignment horizontal="center"/>
    </xf>
    <xf numFmtId="0" fontId="16" fillId="71" borderId="0" xfId="0" applyFont="1" applyFill="1" applyBorder="1" applyAlignment="1">
      <alignment horizontal="center" vertical="center"/>
    </xf>
    <xf numFmtId="0" fontId="128" fillId="71" borderId="0" xfId="0" applyFont="1" applyFill="1" applyAlignment="1">
      <alignment horizontal="left" vertical="center" wrapText="1"/>
    </xf>
    <xf numFmtId="0" fontId="16" fillId="70" borderId="0" xfId="0" applyFont="1" applyFill="1" applyBorder="1"/>
    <xf numFmtId="0" fontId="0" fillId="71" borderId="0" xfId="0" applyFill="1" applyProtection="1">
      <protection locked="0"/>
    </xf>
    <xf numFmtId="0" fontId="0" fillId="0" borderId="0" xfId="0" applyProtection="1">
      <protection locked="0"/>
    </xf>
    <xf numFmtId="0" fontId="16" fillId="70" borderId="0" xfId="0" applyFont="1" applyFill="1" applyBorder="1" applyAlignment="1">
      <alignment horizontal="center" vertical="center"/>
    </xf>
    <xf numFmtId="0" fontId="130" fillId="70" borderId="0" xfId="0" applyFont="1" applyFill="1"/>
    <xf numFmtId="0" fontId="16" fillId="65" borderId="22" xfId="0" applyFont="1" applyFill="1" applyBorder="1" applyAlignment="1">
      <alignment horizontal="left" vertical="center"/>
    </xf>
    <xf numFmtId="0" fontId="0" fillId="70" borderId="0" xfId="0" applyFont="1" applyFill="1" applyAlignment="1">
      <alignment vertical="center"/>
    </xf>
    <xf numFmtId="0" fontId="5" fillId="71" borderId="0" xfId="0" applyFont="1" applyFill="1"/>
    <xf numFmtId="0" fontId="5" fillId="0" borderId="0" xfId="0" applyFont="1"/>
    <xf numFmtId="0" fontId="0" fillId="71" borderId="0" xfId="0" applyFill="1"/>
    <xf numFmtId="175" fontId="0" fillId="71" borderId="0" xfId="0" applyNumberFormat="1" applyFill="1"/>
    <xf numFmtId="0" fontId="140" fillId="65" borderId="0" xfId="0" applyFont="1" applyFill="1" applyBorder="1" applyAlignment="1">
      <alignment horizontal="center" vertical="center"/>
    </xf>
    <xf numFmtId="0" fontId="135" fillId="70" borderId="0" xfId="0" applyFont="1" applyFill="1" applyBorder="1"/>
    <xf numFmtId="175" fontId="135" fillId="70" borderId="0" xfId="0" applyNumberFormat="1" applyFont="1" applyFill="1" applyBorder="1"/>
    <xf numFmtId="173" fontId="135" fillId="70" borderId="0" xfId="0" applyNumberFormat="1" applyFont="1" applyFill="1" applyBorder="1" applyAlignment="1">
      <alignment horizontal="center" vertical="center"/>
    </xf>
    <xf numFmtId="1" fontId="135" fillId="70" borderId="0" xfId="0" applyNumberFormat="1" applyFont="1" applyFill="1" applyBorder="1" applyAlignment="1">
      <alignment horizontal="center" vertical="center"/>
    </xf>
    <xf numFmtId="0" fontId="129" fillId="71" borderId="0" xfId="1321" applyFont="1" applyFill="1" applyBorder="1" applyAlignment="1" applyProtection="1">
      <protection locked="0"/>
    </xf>
    <xf numFmtId="0" fontId="105" fillId="71" borderId="0" xfId="1321" applyFont="1" applyFill="1" applyBorder="1" applyAlignment="1" applyProtection="1">
      <protection locked="0"/>
    </xf>
    <xf numFmtId="0" fontId="123" fillId="71" borderId="0" xfId="0" applyFont="1" applyFill="1" applyBorder="1" applyAlignment="1" applyProtection="1">
      <protection locked="0"/>
    </xf>
    <xf numFmtId="0" fontId="9" fillId="65" borderId="0" xfId="0" applyFont="1" applyFill="1" applyBorder="1" applyAlignment="1" applyProtection="1">
      <alignment horizontal="left" vertical="center" wrapText="1"/>
      <protection locked="0"/>
    </xf>
    <xf numFmtId="0" fontId="9" fillId="65" borderId="0" xfId="0" applyFont="1" applyFill="1" applyBorder="1" applyAlignment="1" applyProtection="1">
      <alignment horizontal="left" vertical="center"/>
      <protection locked="0"/>
    </xf>
    <xf numFmtId="175" fontId="13" fillId="65" borderId="0" xfId="0" applyNumberFormat="1" applyFont="1" applyFill="1" applyBorder="1" applyAlignment="1" applyProtection="1">
      <alignment horizontal="center" vertical="center"/>
      <protection locked="0"/>
    </xf>
    <xf numFmtId="0" fontId="9" fillId="65" borderId="0" xfId="0" applyFont="1" applyFill="1" applyBorder="1" applyAlignment="1" applyProtection="1">
      <alignment horizontal="center" vertical="center"/>
      <protection locked="0"/>
    </xf>
    <xf numFmtId="9" fontId="9" fillId="65" borderId="0" xfId="0" applyNumberFormat="1" applyFont="1" applyFill="1" applyBorder="1" applyAlignment="1" applyProtection="1">
      <alignment horizontal="center" vertical="center"/>
      <protection locked="0"/>
    </xf>
    <xf numFmtId="175" fontId="9" fillId="65" borderId="0" xfId="0" applyNumberFormat="1" applyFont="1" applyFill="1" applyBorder="1" applyAlignment="1" applyProtection="1">
      <alignment horizontal="center" vertical="center"/>
      <protection locked="0"/>
    </xf>
    <xf numFmtId="0" fontId="9" fillId="65" borderId="0" xfId="0" applyFont="1" applyFill="1" applyBorder="1" applyProtection="1">
      <protection locked="0"/>
    </xf>
    <xf numFmtId="175" fontId="135" fillId="65" borderId="0" xfId="0" applyNumberFormat="1" applyFont="1" applyFill="1" applyBorder="1" applyAlignment="1" applyProtection="1">
      <alignment horizontal="center" vertical="center"/>
      <protection locked="0"/>
    </xf>
    <xf numFmtId="175" fontId="145" fillId="70" borderId="0" xfId="1321" applyNumberFormat="1" applyFont="1" applyFill="1" applyBorder="1" applyAlignment="1" applyProtection="1"/>
    <xf numFmtId="0" fontId="16" fillId="70" borderId="0" xfId="0" applyFont="1" applyFill="1" applyBorder="1" applyAlignment="1">
      <alignment horizontal="center" vertical="center" wrapText="1"/>
    </xf>
    <xf numFmtId="0" fontId="153" fillId="65" borderId="0" xfId="0" applyFont="1" applyFill="1" applyBorder="1"/>
    <xf numFmtId="9" fontId="155" fillId="65" borderId="0" xfId="0" applyNumberFormat="1" applyFont="1" applyFill="1" applyBorder="1" applyAlignment="1">
      <alignment vertical="center" wrapText="1"/>
    </xf>
    <xf numFmtId="174" fontId="157" fillId="66" borderId="20" xfId="1330" applyNumberFormat="1" applyFont="1" applyFill="1" applyBorder="1" applyAlignment="1">
      <alignment horizontal="center" vertical="center" wrapText="1"/>
    </xf>
    <xf numFmtId="0" fontId="157" fillId="66" borderId="20" xfId="0" applyFont="1" applyFill="1" applyBorder="1" applyAlignment="1">
      <alignment horizontal="center" vertical="center" wrapText="1"/>
    </xf>
    <xf numFmtId="0" fontId="153" fillId="70" borderId="0" xfId="0" applyFont="1" applyFill="1"/>
    <xf numFmtId="0" fontId="173" fillId="70" borderId="0" xfId="1321" applyFont="1" applyFill="1" applyAlignment="1" applyProtection="1">
      <alignment horizontal="left" vertical="center"/>
    </xf>
    <xf numFmtId="0" fontId="153" fillId="65" borderId="0" xfId="0" applyFont="1" applyFill="1" applyAlignment="1" applyProtection="1">
      <alignment horizontal="center"/>
      <protection hidden="1"/>
    </xf>
    <xf numFmtId="0" fontId="153" fillId="70" borderId="0" xfId="0" applyFont="1" applyFill="1" applyAlignment="1" applyProtection="1">
      <alignment horizontal="center"/>
      <protection hidden="1"/>
    </xf>
    <xf numFmtId="0" fontId="171" fillId="77" borderId="27" xfId="0" applyFont="1" applyFill="1" applyBorder="1" applyAlignment="1">
      <alignment horizontal="center" vertical="center" wrapText="1"/>
    </xf>
    <xf numFmtId="0" fontId="173" fillId="71" borderId="0" xfId="1321" applyFont="1" applyFill="1" applyAlignment="1" applyProtection="1">
      <alignment horizontal="left" vertical="center"/>
    </xf>
    <xf numFmtId="0" fontId="153" fillId="71" borderId="0" xfId="0" applyFont="1" applyFill="1"/>
    <xf numFmtId="0" fontId="153" fillId="71" borderId="0" xfId="0" applyFont="1" applyFill="1" applyBorder="1" applyAlignment="1" applyProtection="1">
      <alignment horizontal="center"/>
      <protection hidden="1"/>
    </xf>
    <xf numFmtId="0" fontId="153" fillId="71" borderId="0" xfId="0" applyFont="1" applyFill="1" applyAlignment="1" applyProtection="1">
      <alignment horizontal="center"/>
      <protection hidden="1"/>
    </xf>
    <xf numFmtId="0" fontId="174" fillId="71" borderId="0" xfId="0" applyFont="1" applyFill="1"/>
    <xf numFmtId="0" fontId="176" fillId="71" borderId="0" xfId="0" applyFont="1" applyFill="1" applyBorder="1" applyAlignment="1"/>
    <xf numFmtId="0" fontId="149" fillId="71" borderId="0" xfId="0" applyFont="1" applyFill="1" applyBorder="1" applyAlignment="1">
      <alignment horizontal="left" vertical="center"/>
    </xf>
    <xf numFmtId="172" fontId="151" fillId="71" borderId="23" xfId="0" applyNumberFormat="1" applyFont="1" applyFill="1" applyBorder="1" applyAlignment="1">
      <alignment horizontal="center" vertical="center"/>
    </xf>
    <xf numFmtId="0" fontId="160" fillId="0" borderId="28" xfId="0" applyFont="1" applyFill="1" applyBorder="1" applyAlignment="1">
      <alignment horizontal="left" vertical="center" indent="1"/>
    </xf>
    <xf numFmtId="0" fontId="0" fillId="71" borderId="29" xfId="0" applyFill="1" applyBorder="1"/>
    <xf numFmtId="0" fontId="151" fillId="71" borderId="28" xfId="0" applyFont="1" applyFill="1" applyBorder="1" applyAlignment="1" applyProtection="1">
      <alignment horizontal="center" vertical="center"/>
      <protection locked="0"/>
    </xf>
    <xf numFmtId="9" fontId="161" fillId="0" borderId="28" xfId="0" applyNumberFormat="1" applyFont="1" applyFill="1" applyBorder="1" applyAlignment="1">
      <alignment horizontal="center" vertical="center"/>
    </xf>
    <xf numFmtId="0" fontId="179" fillId="0" borderId="28" xfId="0" applyFont="1" applyBorder="1" applyAlignment="1">
      <alignment horizontal="center" vertical="center"/>
    </xf>
    <xf numFmtId="173" fontId="161" fillId="0" borderId="28" xfId="0" applyNumberFormat="1" applyFont="1" applyFill="1" applyBorder="1" applyAlignment="1">
      <alignment horizontal="center" vertical="center"/>
    </xf>
    <xf numFmtId="0" fontId="160" fillId="0" borderId="28" xfId="0" applyFont="1" applyBorder="1" applyAlignment="1">
      <alignment horizontal="left" vertical="center" indent="1"/>
    </xf>
    <xf numFmtId="175" fontId="155" fillId="70" borderId="28" xfId="0" applyNumberFormat="1" applyFont="1" applyFill="1" applyBorder="1" applyAlignment="1">
      <alignment horizontal="right" vertical="center" indent="1"/>
    </xf>
    <xf numFmtId="9" fontId="161" fillId="0" borderId="28" xfId="0" applyNumberFormat="1" applyFont="1" applyBorder="1" applyAlignment="1">
      <alignment horizontal="center" vertical="center"/>
    </xf>
    <xf numFmtId="174" fontId="157" fillId="66" borderId="0" xfId="1330" applyNumberFormat="1" applyFont="1" applyFill="1" applyBorder="1" applyAlignment="1">
      <alignment horizontal="center" vertical="center" wrapText="1"/>
    </xf>
    <xf numFmtId="0" fontId="157" fillId="66" borderId="0" xfId="0" applyFont="1" applyFill="1" applyBorder="1" applyAlignment="1">
      <alignment horizontal="center" vertical="center" wrapText="1"/>
    </xf>
    <xf numFmtId="1" fontId="160" fillId="65" borderId="28" xfId="0" applyNumberFormat="1" applyFont="1" applyFill="1" applyBorder="1" applyAlignment="1">
      <alignment horizontal="center" vertical="center"/>
    </xf>
    <xf numFmtId="0" fontId="155" fillId="65" borderId="28" xfId="0" applyFont="1" applyFill="1" applyBorder="1" applyAlignment="1">
      <alignment horizontal="left" vertical="center" wrapText="1" indent="1"/>
    </xf>
    <xf numFmtId="0" fontId="159" fillId="71" borderId="28" xfId="0" applyFont="1" applyFill="1" applyBorder="1" applyAlignment="1" applyProtection="1">
      <alignment horizontal="center" vertical="center"/>
      <protection locked="0"/>
    </xf>
    <xf numFmtId="0" fontId="153" fillId="0" borderId="28" xfId="0" applyFont="1" applyBorder="1"/>
    <xf numFmtId="175" fontId="18" fillId="70" borderId="0" xfId="0" applyNumberFormat="1" applyFont="1" applyFill="1" applyBorder="1" applyAlignment="1">
      <alignment horizontal="right" vertical="center" indent="1"/>
    </xf>
    <xf numFmtId="0" fontId="46" fillId="70" borderId="0" xfId="0" applyFont="1" applyFill="1" applyBorder="1" applyAlignment="1">
      <alignment horizontal="center" vertical="center"/>
    </xf>
    <xf numFmtId="9" fontId="19" fillId="70" borderId="0" xfId="0" applyNumberFormat="1" applyFont="1" applyFill="1" applyBorder="1" applyAlignment="1">
      <alignment horizontal="center" vertical="center"/>
    </xf>
    <xf numFmtId="175" fontId="45" fillId="70" borderId="0" xfId="0" applyNumberFormat="1" applyFont="1" applyFill="1" applyBorder="1" applyAlignment="1">
      <alignment horizontal="right" vertical="center" indent="1"/>
    </xf>
    <xf numFmtId="1" fontId="45" fillId="70" borderId="0" xfId="0" applyNumberFormat="1" applyFont="1" applyFill="1" applyBorder="1" applyAlignment="1">
      <alignment horizontal="center" vertical="center"/>
    </xf>
    <xf numFmtId="173" fontId="19" fillId="70" borderId="0" xfId="0" applyNumberFormat="1" applyFont="1" applyFill="1" applyBorder="1" applyAlignment="1">
      <alignment horizontal="center" vertical="center"/>
    </xf>
    <xf numFmtId="0" fontId="159" fillId="71" borderId="28" xfId="0" applyFont="1" applyFill="1" applyBorder="1" applyAlignment="1" applyProtection="1">
      <alignment vertical="center"/>
      <protection locked="0"/>
    </xf>
    <xf numFmtId="0" fontId="158" fillId="71" borderId="28" xfId="0" applyFont="1" applyFill="1" applyBorder="1" applyAlignment="1">
      <alignment horizontal="left" vertical="center" indent="1"/>
    </xf>
    <xf numFmtId="0" fontId="156" fillId="71" borderId="28" xfId="0" applyFont="1" applyFill="1" applyBorder="1" applyAlignment="1">
      <alignment horizontal="center" vertical="center" wrapText="1"/>
    </xf>
    <xf numFmtId="0" fontId="157" fillId="77" borderId="28" xfId="0" applyFont="1" applyFill="1" applyBorder="1" applyAlignment="1">
      <alignment horizontal="center" vertical="center" wrapText="1"/>
    </xf>
    <xf numFmtId="0" fontId="153" fillId="65" borderId="25" xfId="0" applyFont="1" applyFill="1" applyBorder="1"/>
    <xf numFmtId="0" fontId="153" fillId="65" borderId="28" xfId="0" applyFont="1" applyFill="1" applyBorder="1"/>
    <xf numFmtId="0" fontId="16" fillId="65" borderId="0" xfId="0" applyFont="1" applyFill="1" applyBorder="1" applyAlignment="1">
      <alignment horizontal="center" vertical="center" wrapText="1"/>
    </xf>
    <xf numFmtId="175" fontId="45" fillId="65" borderId="0" xfId="0" applyNumberFormat="1" applyFont="1" applyFill="1" applyBorder="1" applyAlignment="1">
      <alignment horizontal="right" vertical="center" indent="1"/>
    </xf>
    <xf numFmtId="1" fontId="45" fillId="65" borderId="0" xfId="0" applyNumberFormat="1" applyFont="1" applyFill="1" applyBorder="1" applyAlignment="1">
      <alignment horizontal="center" vertical="center"/>
    </xf>
    <xf numFmtId="175" fontId="135" fillId="70" borderId="0" xfId="0" applyNumberFormat="1" applyFont="1" applyFill="1" applyBorder="1" applyAlignment="1">
      <alignment horizontal="center" vertical="center"/>
    </xf>
    <xf numFmtId="1" fontId="177" fillId="65" borderId="22" xfId="0" applyNumberFormat="1" applyFont="1" applyFill="1" applyBorder="1" applyAlignment="1">
      <alignment horizontal="center"/>
    </xf>
    <xf numFmtId="175" fontId="155" fillId="65" borderId="0" xfId="0" applyNumberFormat="1" applyFont="1" applyFill="1" applyBorder="1" applyAlignment="1">
      <alignment horizontal="left"/>
    </xf>
    <xf numFmtId="0" fontId="155" fillId="65" borderId="0" xfId="0" applyFont="1" applyFill="1" applyBorder="1" applyAlignment="1">
      <alignment horizontal="center"/>
    </xf>
    <xf numFmtId="175" fontId="153" fillId="65" borderId="0" xfId="0" applyNumberFormat="1" applyFont="1" applyFill="1" applyBorder="1"/>
    <xf numFmtId="0" fontId="155" fillId="71" borderId="28" xfId="0" applyFont="1" applyFill="1" applyBorder="1" applyAlignment="1">
      <alignment horizontal="center" vertical="center"/>
    </xf>
    <xf numFmtId="174" fontId="153" fillId="66" borderId="0" xfId="1330" applyNumberFormat="1" applyFont="1" applyFill="1" applyBorder="1" applyAlignment="1">
      <alignment horizontal="center" vertical="center" wrapText="1"/>
    </xf>
    <xf numFmtId="0" fontId="159" fillId="0" borderId="28" xfId="0" applyFont="1" applyFill="1" applyBorder="1" applyAlignment="1">
      <alignment horizontal="left" vertical="center" indent="1"/>
    </xf>
    <xf numFmtId="172" fontId="160" fillId="0" borderId="28" xfId="0" applyNumberFormat="1" applyFont="1" applyFill="1" applyBorder="1" applyAlignment="1">
      <alignment horizontal="center" vertical="center" wrapText="1"/>
    </xf>
    <xf numFmtId="0" fontId="160" fillId="0" borderId="28" xfId="0" applyFont="1" applyBorder="1" applyAlignment="1">
      <alignment horizontal="center" vertical="center" wrapText="1"/>
    </xf>
    <xf numFmtId="207" fontId="160" fillId="75" borderId="28" xfId="0" applyNumberFormat="1" applyFont="1" applyFill="1" applyBorder="1" applyAlignment="1">
      <alignment horizontal="right" vertical="center" indent="1"/>
    </xf>
    <xf numFmtId="0" fontId="160" fillId="71" borderId="28" xfId="0" applyFont="1" applyFill="1" applyBorder="1" applyAlignment="1" applyProtection="1">
      <alignment horizontal="center" vertical="center"/>
      <protection locked="0"/>
    </xf>
    <xf numFmtId="172" fontId="164" fillId="0" borderId="28" xfId="0" applyNumberFormat="1" applyFont="1" applyFill="1" applyBorder="1" applyAlignment="1">
      <alignment horizontal="center" vertical="center" wrapText="1"/>
    </xf>
    <xf numFmtId="0" fontId="164" fillId="0" borderId="28" xfId="0" applyFont="1" applyFill="1" applyBorder="1" applyAlignment="1">
      <alignment horizontal="center" vertical="center" wrapText="1"/>
    </xf>
    <xf numFmtId="172" fontId="164" fillId="0" borderId="28" xfId="0" applyNumberFormat="1" applyFont="1" applyBorder="1" applyAlignment="1">
      <alignment horizontal="center" vertical="center" wrapText="1"/>
    </xf>
    <xf numFmtId="1" fontId="153" fillId="65" borderId="28" xfId="0" applyNumberFormat="1" applyFont="1" applyFill="1" applyBorder="1" applyAlignment="1">
      <alignment horizontal="center" vertical="center"/>
    </xf>
    <xf numFmtId="175" fontId="155" fillId="0" borderId="28" xfId="0" applyNumberFormat="1" applyFont="1" applyFill="1" applyBorder="1" applyAlignment="1">
      <alignment horizontal="center" vertical="center"/>
    </xf>
    <xf numFmtId="0" fontId="170" fillId="70" borderId="0" xfId="0" applyFont="1" applyFill="1" applyBorder="1" applyAlignment="1">
      <alignment horizontal="right" vertical="center"/>
    </xf>
    <xf numFmtId="0" fontId="186" fillId="0" borderId="28" xfId="0" applyFont="1" applyBorder="1"/>
    <xf numFmtId="172" fontId="160" fillId="0" borderId="28" xfId="0" applyNumberFormat="1" applyFont="1" applyBorder="1" applyAlignment="1">
      <alignment horizontal="center" vertical="center" wrapText="1"/>
    </xf>
    <xf numFmtId="2" fontId="160" fillId="0" borderId="28" xfId="0" applyNumberFormat="1" applyFont="1" applyBorder="1" applyAlignment="1">
      <alignment horizontal="center" vertical="center" wrapText="1"/>
    </xf>
    <xf numFmtId="0" fontId="186" fillId="0" borderId="28" xfId="0" applyFont="1" applyFill="1" applyBorder="1"/>
    <xf numFmtId="2" fontId="160" fillId="0" borderId="28" xfId="0" applyNumberFormat="1" applyFont="1" applyFill="1" applyBorder="1" applyAlignment="1">
      <alignment horizontal="center" vertical="center" wrapText="1"/>
    </xf>
    <xf numFmtId="0" fontId="155" fillId="71" borderId="28" xfId="0" applyFont="1" applyFill="1" applyBorder="1" applyAlignment="1">
      <alignment horizontal="left" vertical="center" wrapText="1" indent="1"/>
    </xf>
    <xf numFmtId="175" fontId="154" fillId="70" borderId="0" xfId="0" applyNumberFormat="1" applyFont="1" applyFill="1" applyBorder="1" applyAlignment="1">
      <alignment horizontal="center"/>
    </xf>
    <xf numFmtId="0" fontId="187" fillId="70" borderId="0" xfId="0" applyFont="1" applyFill="1" applyBorder="1"/>
    <xf numFmtId="0" fontId="154" fillId="70" borderId="0" xfId="0" applyFont="1" applyFill="1" applyBorder="1" applyAlignment="1">
      <alignment horizontal="center"/>
    </xf>
    <xf numFmtId="0" fontId="185" fillId="70" borderId="0" xfId="0" applyFont="1" applyFill="1" applyBorder="1" applyAlignment="1">
      <alignment horizontal="center"/>
    </xf>
    <xf numFmtId="175" fontId="169" fillId="70" borderId="0" xfId="0" applyNumberFormat="1" applyFont="1" applyFill="1" applyBorder="1"/>
    <xf numFmtId="0" fontId="153" fillId="70" borderId="0" xfId="0" applyFont="1" applyFill="1" applyBorder="1"/>
    <xf numFmtId="0" fontId="188" fillId="70" borderId="0" xfId="0" applyFont="1" applyFill="1" applyBorder="1"/>
    <xf numFmtId="0" fontId="153" fillId="0" borderId="28" xfId="0" applyFont="1" applyBorder="1" applyAlignment="1">
      <alignment horizontal="center" wrapText="1"/>
    </xf>
    <xf numFmtId="174" fontId="190" fillId="66" borderId="0" xfId="1330" applyNumberFormat="1" applyFont="1" applyFill="1" applyBorder="1" applyAlignment="1">
      <alignment horizontal="center" vertical="center" wrapText="1"/>
    </xf>
    <xf numFmtId="0" fontId="190" fillId="66" borderId="0" xfId="0" applyFont="1" applyFill="1" applyBorder="1" applyAlignment="1">
      <alignment horizontal="center" vertical="center" wrapText="1"/>
    </xf>
    <xf numFmtId="0" fontId="191" fillId="0" borderId="28" xfId="0" applyFont="1" applyBorder="1"/>
    <xf numFmtId="0" fontId="192" fillId="71" borderId="28" xfId="0" applyFont="1" applyFill="1" applyBorder="1" applyAlignment="1" applyProtection="1">
      <alignment horizontal="center" vertical="center"/>
      <protection locked="0"/>
    </xf>
    <xf numFmtId="0" fontId="193" fillId="0" borderId="28" xfId="0" applyFont="1" applyFill="1" applyBorder="1"/>
    <xf numFmtId="0" fontId="179" fillId="0" borderId="28" xfId="0" applyFont="1" applyBorder="1" applyAlignment="1">
      <alignment horizontal="center" vertical="center" wrapText="1"/>
    </xf>
    <xf numFmtId="172" fontId="155" fillId="0" borderId="28" xfId="0" applyNumberFormat="1" applyFont="1" applyFill="1" applyBorder="1" applyAlignment="1">
      <alignment horizontal="center" vertical="center" wrapText="1"/>
    </xf>
    <xf numFmtId="175" fontId="159" fillId="71" borderId="28" xfId="0" applyNumberFormat="1" applyFont="1" applyFill="1" applyBorder="1" applyAlignment="1" applyProtection="1">
      <alignment horizontal="center" vertical="center"/>
      <protection locked="0"/>
    </xf>
    <xf numFmtId="0" fontId="179" fillId="0" borderId="28" xfId="0" applyFont="1" applyFill="1" applyBorder="1" applyAlignment="1">
      <alignment horizontal="center" vertical="center" wrapText="1"/>
    </xf>
    <xf numFmtId="0" fontId="191" fillId="0" borderId="28" xfId="0" applyFont="1" applyFill="1" applyBorder="1"/>
    <xf numFmtId="175" fontId="160" fillId="71" borderId="28" xfId="0" applyNumberFormat="1" applyFont="1" applyFill="1" applyBorder="1" applyAlignment="1" applyProtection="1">
      <alignment horizontal="center" vertical="center"/>
      <protection locked="0"/>
    </xf>
    <xf numFmtId="1" fontId="194" fillId="0" borderId="28" xfId="1653" applyNumberFormat="1" applyFont="1" applyFill="1" applyBorder="1" applyAlignment="1">
      <alignment horizontal="center" vertical="center" wrapText="1"/>
    </xf>
    <xf numFmtId="0" fontId="195" fillId="0" borderId="28" xfId="0" applyFont="1" applyBorder="1" applyAlignment="1">
      <alignment horizontal="center" vertical="center"/>
    </xf>
    <xf numFmtId="1" fontId="179" fillId="0" borderId="28" xfId="1385" applyNumberFormat="1" applyFont="1" applyFill="1" applyBorder="1" applyAlignment="1">
      <alignment horizontal="center" vertical="center" wrapText="1"/>
    </xf>
    <xf numFmtId="0" fontId="170" fillId="66" borderId="0" xfId="0" applyFont="1" applyFill="1" applyBorder="1" applyAlignment="1">
      <alignment vertical="center"/>
    </xf>
    <xf numFmtId="174" fontId="170" fillId="66" borderId="0" xfId="1330" applyNumberFormat="1" applyFont="1" applyFill="1" applyBorder="1" applyAlignment="1">
      <alignment horizontal="center" vertical="center" wrapText="1"/>
    </xf>
    <xf numFmtId="0" fontId="170" fillId="66" borderId="0" xfId="0" applyFont="1" applyFill="1" applyBorder="1" applyAlignment="1">
      <alignment horizontal="center" vertical="center" wrapText="1"/>
    </xf>
    <xf numFmtId="0" fontId="171" fillId="66" borderId="0" xfId="0" applyFont="1" applyFill="1" applyBorder="1" applyAlignment="1">
      <alignment vertical="center"/>
    </xf>
    <xf numFmtId="0" fontId="155" fillId="70" borderId="0" xfId="0" applyFont="1" applyFill="1" applyBorder="1" applyAlignment="1">
      <alignment horizontal="center"/>
    </xf>
    <xf numFmtId="0" fontId="153" fillId="70" borderId="0" xfId="0" applyFont="1" applyFill="1" applyBorder="1" applyAlignment="1">
      <alignment vertical="center" wrapText="1"/>
    </xf>
    <xf numFmtId="0" fontId="183" fillId="0" borderId="0" xfId="0" applyFont="1" applyAlignment="1">
      <alignment vertical="center"/>
    </xf>
    <xf numFmtId="0" fontId="153" fillId="70" borderId="0" xfId="0" applyFont="1" applyFill="1" applyBorder="1" applyAlignment="1">
      <alignment horizontal="left" vertical="center" wrapText="1"/>
    </xf>
    <xf numFmtId="0" fontId="47" fillId="70" borderId="0" xfId="0" applyFont="1" applyFill="1" applyBorder="1" applyAlignment="1">
      <alignment vertical="center"/>
    </xf>
    <xf numFmtId="9" fontId="17" fillId="70" borderId="0" xfId="0" applyNumberFormat="1" applyFont="1" applyFill="1" applyBorder="1" applyAlignment="1">
      <alignment vertical="center" wrapText="1"/>
    </xf>
    <xf numFmtId="0" fontId="153" fillId="70" borderId="0" xfId="0" applyFont="1" applyFill="1" applyBorder="1" applyAlignment="1">
      <alignment horizontal="center" vertical="center" wrapText="1"/>
    </xf>
    <xf numFmtId="0" fontId="153" fillId="70" borderId="0" xfId="0" applyFont="1" applyFill="1" applyBorder="1" applyAlignment="1">
      <alignment horizontal="left" vertical="top" wrapText="1"/>
    </xf>
    <xf numFmtId="0" fontId="0" fillId="71" borderId="0" xfId="0" applyFill="1" applyAlignment="1">
      <alignment vertical="top"/>
    </xf>
    <xf numFmtId="0" fontId="0" fillId="70" borderId="0" xfId="0" applyFill="1" applyAlignment="1">
      <alignment vertical="top"/>
    </xf>
    <xf numFmtId="0" fontId="199" fillId="70" borderId="0" xfId="0" applyFont="1" applyFill="1" applyBorder="1" applyAlignment="1">
      <alignment horizontal="left" vertical="top" wrapText="1" indent="1"/>
    </xf>
    <xf numFmtId="0" fontId="153" fillId="70" borderId="0" xfId="0" applyFont="1" applyFill="1" applyBorder="1" applyAlignment="1">
      <alignment horizontal="left" vertical="top" wrapText="1" indent="1"/>
    </xf>
    <xf numFmtId="0" fontId="199" fillId="70" borderId="0" xfId="0" applyFont="1" applyFill="1" applyBorder="1" applyAlignment="1">
      <alignment horizontal="left" vertical="center" wrapText="1" indent="1"/>
    </xf>
    <xf numFmtId="0" fontId="153" fillId="70" borderId="0" xfId="0" applyFont="1" applyFill="1" applyAlignment="1">
      <alignment horizontal="left" vertical="top" wrapText="1" indent="1"/>
    </xf>
    <xf numFmtId="0" fontId="16" fillId="70" borderId="0" xfId="0" applyFont="1" applyFill="1" applyAlignment="1">
      <alignment horizontal="left" vertical="top" wrapText="1" indent="1"/>
    </xf>
    <xf numFmtId="0" fontId="151" fillId="71" borderId="0" xfId="0" applyFont="1" applyFill="1" applyBorder="1" applyAlignment="1" applyProtection="1">
      <alignment horizontal="center" vertical="center"/>
      <protection locked="0"/>
    </xf>
    <xf numFmtId="173" fontId="161" fillId="0" borderId="0" xfId="0" applyNumberFormat="1" applyFont="1" applyBorder="1" applyAlignment="1">
      <alignment horizontal="center" vertical="center"/>
    </xf>
    <xf numFmtId="0" fontId="179" fillId="0" borderId="33" xfId="0" applyFont="1" applyBorder="1" applyAlignment="1">
      <alignment horizontal="center" vertical="center"/>
    </xf>
    <xf numFmtId="173" fontId="161" fillId="0" borderId="33" xfId="0" applyNumberFormat="1" applyFont="1" applyBorder="1" applyAlignment="1">
      <alignment horizontal="center" vertical="center"/>
    </xf>
    <xf numFmtId="175" fontId="151" fillId="71" borderId="23" xfId="0" applyNumberFormat="1" applyFont="1" applyFill="1" applyBorder="1" applyAlignment="1">
      <alignment horizontal="center" vertical="center"/>
    </xf>
    <xf numFmtId="207" fontId="160" fillId="75" borderId="28" xfId="0" applyNumberFormat="1" applyFont="1" applyFill="1" applyBorder="1" applyAlignment="1">
      <alignment vertical="center"/>
    </xf>
    <xf numFmtId="207" fontId="160" fillId="75" borderId="28" xfId="0" applyNumberFormat="1" applyFont="1" applyFill="1" applyBorder="1" applyAlignment="1">
      <alignment horizontal="center" vertical="center" wrapText="1"/>
    </xf>
    <xf numFmtId="0" fontId="149" fillId="71" borderId="0" xfId="0" applyFont="1" applyFill="1" applyBorder="1" applyAlignment="1">
      <alignment horizontal="right" vertical="center"/>
    </xf>
    <xf numFmtId="0" fontId="149" fillId="71" borderId="0" xfId="0" applyFont="1" applyFill="1" applyBorder="1" applyAlignment="1">
      <alignment vertical="center"/>
    </xf>
    <xf numFmtId="0" fontId="149" fillId="71" borderId="22" xfId="0" applyFont="1" applyFill="1" applyBorder="1" applyAlignment="1">
      <alignment horizontal="right" vertical="center"/>
    </xf>
    <xf numFmtId="9" fontId="150" fillId="71" borderId="0" xfId="0" applyNumberFormat="1" applyFont="1" applyFill="1" applyBorder="1" applyAlignment="1" applyProtection="1">
      <alignment horizontal="center" vertical="center"/>
      <protection locked="0" hidden="1"/>
    </xf>
    <xf numFmtId="175" fontId="157" fillId="77" borderId="28" xfId="0" applyNumberFormat="1" applyFont="1" applyFill="1" applyBorder="1" applyAlignment="1">
      <alignment horizontal="center" vertical="center"/>
    </xf>
    <xf numFmtId="0" fontId="162" fillId="0" borderId="28" xfId="0" applyFont="1" applyFill="1" applyBorder="1" applyAlignment="1">
      <alignment horizontal="left" vertical="center" indent="1"/>
    </xf>
    <xf numFmtId="0" fontId="160" fillId="0" borderId="28" xfId="1469" applyNumberFormat="1" applyFont="1" applyBorder="1" applyAlignment="1">
      <alignment horizontal="center" vertical="center" wrapText="1"/>
    </xf>
    <xf numFmtId="0" fontId="153" fillId="65" borderId="28" xfId="0" applyFont="1" applyFill="1" applyBorder="1" applyAlignment="1">
      <alignment horizontal="center" vertical="center"/>
    </xf>
    <xf numFmtId="173" fontId="161" fillId="0" borderId="28" xfId="0" applyNumberFormat="1" applyFont="1" applyBorder="1" applyAlignment="1">
      <alignment horizontal="center" vertical="center"/>
    </xf>
    <xf numFmtId="0" fontId="153" fillId="0" borderId="28" xfId="0" applyFont="1" applyBorder="1" applyAlignment="1">
      <alignment horizontal="center" vertical="center" wrapText="1"/>
    </xf>
    <xf numFmtId="0" fontId="153" fillId="0" borderId="28" xfId="0" applyFont="1" applyBorder="1" applyAlignment="1">
      <alignment horizontal="center" vertical="center"/>
    </xf>
    <xf numFmtId="0" fontId="155" fillId="71" borderId="28" xfId="0" applyFont="1" applyFill="1" applyBorder="1" applyAlignment="1">
      <alignment horizontal="center" vertical="center" wrapText="1"/>
    </xf>
    <xf numFmtId="0" fontId="155" fillId="75" borderId="28" xfId="0" applyFont="1" applyFill="1" applyBorder="1" applyAlignment="1">
      <alignment horizontal="center" vertical="center" wrapText="1"/>
    </xf>
    <xf numFmtId="0" fontId="155" fillId="71" borderId="28" xfId="0" applyFont="1" applyFill="1" applyBorder="1" applyAlignment="1">
      <alignment horizontal="center" vertical="center"/>
    </xf>
    <xf numFmtId="49" fontId="155" fillId="71" borderId="28" xfId="1469" applyNumberFormat="1" applyFont="1" applyFill="1" applyBorder="1" applyAlignment="1">
      <alignment horizontal="center" vertical="center"/>
    </xf>
    <xf numFmtId="175" fontId="155" fillId="75" borderId="28" xfId="1330" applyNumberFormat="1" applyFont="1" applyFill="1" applyBorder="1" applyAlignment="1">
      <alignment horizontal="center" vertical="center" wrapText="1"/>
    </xf>
    <xf numFmtId="0" fontId="151" fillId="71" borderId="0" xfId="0" applyFont="1" applyFill="1" applyBorder="1" applyAlignment="1">
      <alignment horizontal="center" vertical="center"/>
    </xf>
    <xf numFmtId="0" fontId="151" fillId="71" borderId="25" xfId="0" applyFont="1" applyFill="1" applyBorder="1" applyAlignment="1">
      <alignment horizontal="center" vertical="center"/>
    </xf>
    <xf numFmtId="0" fontId="170" fillId="70" borderId="0" xfId="0" applyFont="1" applyFill="1" applyBorder="1" applyAlignment="1">
      <alignment horizontal="center" vertical="center"/>
    </xf>
    <xf numFmtId="0" fontId="160" fillId="0" borderId="28" xfId="0" applyFont="1" applyFill="1" applyBorder="1" applyAlignment="1">
      <alignment horizontal="center" vertical="center" wrapText="1"/>
    </xf>
    <xf numFmtId="206" fontId="157" fillId="77" borderId="28" xfId="0" applyNumberFormat="1" applyFont="1" applyFill="1" applyBorder="1" applyAlignment="1">
      <alignment horizontal="center" vertical="center"/>
    </xf>
    <xf numFmtId="0" fontId="155" fillId="71" borderId="34" xfId="0" applyFont="1" applyFill="1" applyBorder="1" applyAlignment="1">
      <alignment horizontal="center" vertical="center"/>
    </xf>
    <xf numFmtId="49" fontId="155" fillId="71" borderId="34" xfId="1469" applyNumberFormat="1" applyFont="1" applyFill="1" applyBorder="1" applyAlignment="1">
      <alignment horizontal="center" vertical="center"/>
    </xf>
    <xf numFmtId="0" fontId="0" fillId="0" borderId="0" xfId="0" applyBorder="1" applyProtection="1">
      <protection locked="0"/>
    </xf>
    <xf numFmtId="172" fontId="161" fillId="0" borderId="43" xfId="0" applyNumberFormat="1" applyFont="1" applyBorder="1" applyAlignment="1">
      <alignment horizontal="center" vertical="center"/>
    </xf>
    <xf numFmtId="0" fontId="157" fillId="66" borderId="47" xfId="0" applyFont="1" applyFill="1" applyBorder="1" applyAlignment="1">
      <alignment horizontal="center" vertical="center" wrapText="1"/>
    </xf>
    <xf numFmtId="172" fontId="153" fillId="0" borderId="43" xfId="0" applyNumberFormat="1" applyFont="1" applyFill="1" applyBorder="1" applyAlignment="1">
      <alignment horizontal="center" vertical="center"/>
    </xf>
    <xf numFmtId="172" fontId="153" fillId="0" borderId="43" xfId="0" applyNumberFormat="1" applyFont="1" applyBorder="1" applyAlignment="1">
      <alignment horizontal="center" vertical="center"/>
    </xf>
    <xf numFmtId="172" fontId="161" fillId="0" borderId="50" xfId="0" applyNumberFormat="1" applyFont="1" applyBorder="1" applyAlignment="1">
      <alignment horizontal="center" vertical="center"/>
    </xf>
    <xf numFmtId="172" fontId="153" fillId="0" borderId="49" xfId="0" applyNumberFormat="1" applyFont="1" applyBorder="1" applyAlignment="1">
      <alignment horizontal="center" vertical="center"/>
    </xf>
    <xf numFmtId="172" fontId="161" fillId="0" borderId="43" xfId="0" applyNumberFormat="1" applyFont="1" applyFill="1" applyBorder="1" applyAlignment="1">
      <alignment horizontal="center" vertical="center"/>
    </xf>
    <xf numFmtId="0" fontId="155" fillId="71" borderId="43" xfId="0" applyFont="1" applyFill="1" applyBorder="1" applyAlignment="1">
      <alignment horizontal="center" vertical="center" wrapText="1"/>
    </xf>
    <xf numFmtId="0" fontId="162" fillId="0" borderId="42" xfId="0" applyFont="1" applyFill="1" applyBorder="1" applyAlignment="1">
      <alignment horizontal="left" vertical="center" indent="1"/>
    </xf>
    <xf numFmtId="4" fontId="161" fillId="0" borderId="43" xfId="0" applyNumberFormat="1" applyFont="1" applyBorder="1" applyAlignment="1">
      <alignment horizontal="center" vertical="center"/>
    </xf>
    <xf numFmtId="0" fontId="140" fillId="65" borderId="48" xfId="0" applyFont="1" applyFill="1" applyBorder="1" applyAlignment="1" applyProtection="1">
      <alignment horizontal="left" vertical="center" indent="1"/>
      <protection locked="0"/>
    </xf>
    <xf numFmtId="0" fontId="9" fillId="65" borderId="49" xfId="0" applyFont="1" applyFill="1" applyBorder="1" applyAlignment="1" applyProtection="1">
      <alignment horizontal="center" vertical="center"/>
      <protection locked="0"/>
    </xf>
    <xf numFmtId="0" fontId="16" fillId="71" borderId="48" xfId="0" applyFont="1" applyFill="1" applyBorder="1"/>
    <xf numFmtId="172" fontId="151" fillId="71" borderId="57" xfId="0" applyNumberFormat="1" applyFont="1" applyFill="1" applyBorder="1" applyAlignment="1">
      <alignment horizontal="center" vertical="center"/>
    </xf>
    <xf numFmtId="1" fontId="177" fillId="65" borderId="48" xfId="0" applyNumberFormat="1" applyFont="1" applyFill="1" applyBorder="1" applyAlignment="1">
      <alignment horizontal="center"/>
    </xf>
    <xf numFmtId="0" fontId="153" fillId="65" borderId="49" xfId="0" applyFont="1" applyFill="1" applyBorder="1"/>
    <xf numFmtId="0" fontId="157" fillId="66" borderId="49" xfId="0" applyFont="1" applyFill="1" applyBorder="1" applyAlignment="1">
      <alignment horizontal="center" vertical="center" wrapText="1"/>
    </xf>
    <xf numFmtId="0" fontId="176" fillId="0" borderId="42" xfId="0" applyFont="1" applyFill="1" applyBorder="1" applyAlignment="1">
      <alignment horizontal="left" vertical="center" indent="1"/>
    </xf>
    <xf numFmtId="0" fontId="176" fillId="0" borderId="42" xfId="0" applyFont="1" applyFill="1" applyBorder="1" applyAlignment="1">
      <alignment horizontal="left" vertical="center" wrapText="1" indent="1"/>
    </xf>
    <xf numFmtId="172" fontId="179" fillId="0" borderId="43" xfId="0" applyNumberFormat="1" applyFont="1" applyBorder="1" applyAlignment="1">
      <alignment horizontal="center" vertical="center"/>
    </xf>
    <xf numFmtId="0" fontId="140" fillId="70" borderId="48" xfId="0" applyFont="1" applyFill="1" applyBorder="1" applyAlignment="1">
      <alignment horizontal="left" vertical="center" indent="1"/>
    </xf>
    <xf numFmtId="172" fontId="19" fillId="70" borderId="49" xfId="0" applyNumberFormat="1" applyFont="1" applyFill="1" applyBorder="1" applyAlignment="1">
      <alignment horizontal="center" vertical="center"/>
    </xf>
    <xf numFmtId="0" fontId="140" fillId="65" borderId="48" xfId="0" applyFont="1" applyFill="1" applyBorder="1" applyAlignment="1">
      <alignment horizontal="left" vertical="center" indent="1"/>
    </xf>
    <xf numFmtId="172" fontId="19" fillId="65" borderId="49" xfId="0" applyNumberFormat="1" applyFont="1" applyFill="1" applyBorder="1" applyAlignment="1">
      <alignment horizontal="center" vertical="center"/>
    </xf>
    <xf numFmtId="0" fontId="154" fillId="65" borderId="48" xfId="0" applyFont="1" applyFill="1" applyBorder="1" applyAlignment="1">
      <alignment horizontal="left" vertical="center" indent="1"/>
    </xf>
    <xf numFmtId="0" fontId="159" fillId="0" borderId="42" xfId="0" applyFont="1" applyFill="1" applyBorder="1" applyAlignment="1">
      <alignment horizontal="left" vertical="center" indent="1"/>
    </xf>
    <xf numFmtId="0" fontId="162" fillId="70" borderId="42" xfId="0" applyFont="1" applyFill="1" applyBorder="1" applyAlignment="1">
      <alignment horizontal="left" vertical="center" indent="1"/>
    </xf>
    <xf numFmtId="0" fontId="166" fillId="65" borderId="42" xfId="0" applyFont="1" applyFill="1" applyBorder="1" applyAlignment="1">
      <alignment horizontal="left" vertical="center"/>
    </xf>
    <xf numFmtId="0" fontId="153" fillId="65" borderId="43" xfId="0" applyFont="1" applyFill="1" applyBorder="1" applyAlignment="1">
      <alignment horizontal="center" vertical="center"/>
    </xf>
    <xf numFmtId="174" fontId="157" fillId="66" borderId="49" xfId="1330" applyNumberFormat="1" applyFont="1" applyFill="1" applyBorder="1" applyAlignment="1">
      <alignment horizontal="center" vertical="center" wrapText="1"/>
    </xf>
    <xf numFmtId="0" fontId="167" fillId="0" borderId="42" xfId="0" applyFont="1" applyFill="1" applyBorder="1" applyAlignment="1">
      <alignment horizontal="left" vertical="center" indent="1"/>
    </xf>
    <xf numFmtId="0" fontId="16" fillId="70" borderId="49" xfId="0" applyFont="1" applyFill="1" applyBorder="1"/>
    <xf numFmtId="0" fontId="170" fillId="70" borderId="48" xfId="0" applyFont="1" applyFill="1" applyBorder="1" applyAlignment="1">
      <alignment horizontal="right" vertical="center"/>
    </xf>
    <xf numFmtId="0" fontId="170" fillId="70" borderId="49" xfId="0" applyFont="1" applyFill="1" applyBorder="1" applyAlignment="1">
      <alignment horizontal="right" vertical="center"/>
    </xf>
    <xf numFmtId="0" fontId="155" fillId="71" borderId="43" xfId="0" applyFont="1" applyFill="1" applyBorder="1" applyAlignment="1">
      <alignment horizontal="left" vertical="center" wrapText="1" indent="1"/>
    </xf>
    <xf numFmtId="2" fontId="179" fillId="0" borderId="43" xfId="1436" applyNumberFormat="1" applyFont="1" applyBorder="1" applyAlignment="1">
      <alignment horizontal="center" vertical="center"/>
    </xf>
    <xf numFmtId="2" fontId="153" fillId="65" borderId="43" xfId="0" applyNumberFormat="1" applyFont="1" applyFill="1" applyBorder="1" applyAlignment="1">
      <alignment horizontal="center" vertical="center"/>
    </xf>
    <xf numFmtId="0" fontId="0" fillId="70" borderId="49" xfId="0" applyFill="1" applyBorder="1"/>
    <xf numFmtId="0" fontId="9" fillId="71" borderId="0" xfId="0" applyFont="1" applyFill="1" applyAlignment="1">
      <alignment horizontal="center"/>
    </xf>
    <xf numFmtId="0" fontId="134" fillId="71" borderId="0" xfId="0" applyFont="1" applyFill="1" applyBorder="1"/>
    <xf numFmtId="1" fontId="177" fillId="70" borderId="48" xfId="0" applyNumberFormat="1" applyFont="1" applyFill="1" applyBorder="1" applyAlignment="1">
      <alignment horizontal="center"/>
    </xf>
    <xf numFmtId="0" fontId="188" fillId="70" borderId="49" xfId="0" applyFont="1" applyFill="1" applyBorder="1"/>
    <xf numFmtId="0" fontId="190" fillId="66" borderId="49" xfId="0" applyFont="1" applyFill="1" applyBorder="1" applyAlignment="1">
      <alignment horizontal="center" vertical="center" wrapText="1"/>
    </xf>
    <xf numFmtId="0" fontId="195" fillId="0" borderId="43" xfId="0" applyFont="1" applyBorder="1" applyAlignment="1">
      <alignment horizontal="center" vertical="center"/>
    </xf>
    <xf numFmtId="0" fontId="170" fillId="66" borderId="49" xfId="0" applyFont="1" applyFill="1" applyBorder="1" applyAlignment="1">
      <alignment horizontal="center" vertical="center" wrapText="1"/>
    </xf>
    <xf numFmtId="0" fontId="171" fillId="66" borderId="48" xfId="0" applyFont="1" applyFill="1" applyBorder="1" applyAlignment="1">
      <alignment vertical="center"/>
    </xf>
    <xf numFmtId="0" fontId="171" fillId="66" borderId="49" xfId="0" applyFont="1" applyFill="1" applyBorder="1" applyAlignment="1">
      <alignment vertical="center"/>
    </xf>
    <xf numFmtId="0" fontId="135" fillId="70" borderId="49" xfId="0" applyFont="1" applyFill="1" applyBorder="1"/>
    <xf numFmtId="175" fontId="153" fillId="71" borderId="0" xfId="0" applyNumberFormat="1" applyFont="1" applyFill="1" applyBorder="1" applyAlignment="1" applyProtection="1">
      <alignment horizontal="center"/>
      <protection hidden="1"/>
    </xf>
    <xf numFmtId="175" fontId="153" fillId="65" borderId="0" xfId="0" applyNumberFormat="1" applyFont="1" applyFill="1" applyAlignment="1" applyProtection="1">
      <alignment horizontal="center"/>
      <protection hidden="1"/>
    </xf>
    <xf numFmtId="175" fontId="153" fillId="71" borderId="0" xfId="0" applyNumberFormat="1" applyFont="1" applyFill="1" applyAlignment="1" applyProtection="1">
      <alignment horizontal="center"/>
      <protection hidden="1"/>
    </xf>
    <xf numFmtId="175" fontId="153" fillId="70" borderId="0" xfId="0" applyNumberFormat="1" applyFont="1" applyFill="1" applyAlignment="1" applyProtection="1">
      <alignment horizontal="center"/>
      <protection hidden="1"/>
    </xf>
    <xf numFmtId="172" fontId="151" fillId="72" borderId="0" xfId="0" applyNumberFormat="1" applyFont="1" applyFill="1" applyBorder="1" applyAlignment="1">
      <alignment horizontal="center" vertical="center"/>
    </xf>
    <xf numFmtId="0" fontId="176" fillId="72" borderId="0" xfId="0" applyFont="1" applyFill="1" applyBorder="1" applyAlignment="1"/>
    <xf numFmtId="0" fontId="151" fillId="72" borderId="0" xfId="0" applyFont="1" applyFill="1" applyBorder="1" applyAlignment="1">
      <alignment horizontal="center" vertical="center"/>
    </xf>
    <xf numFmtId="175" fontId="151" fillId="72" borderId="23" xfId="0" applyNumberFormat="1" applyFont="1" applyFill="1" applyBorder="1" applyAlignment="1">
      <alignment horizontal="center" vertical="center"/>
    </xf>
    <xf numFmtId="0" fontId="157" fillId="66" borderId="67" xfId="0" applyFont="1" applyFill="1" applyBorder="1" applyAlignment="1">
      <alignment horizontal="center" vertical="center" wrapText="1"/>
    </xf>
    <xf numFmtId="172" fontId="161" fillId="0" borderId="28" xfId="0" applyNumberFormat="1" applyFont="1" applyBorder="1" applyAlignment="1">
      <alignment horizontal="center" vertical="center"/>
    </xf>
    <xf numFmtId="0" fontId="157" fillId="66" borderId="25" xfId="0" applyFont="1" applyFill="1" applyBorder="1" applyAlignment="1">
      <alignment horizontal="center" vertical="center" wrapText="1"/>
    </xf>
    <xf numFmtId="172" fontId="153" fillId="0" borderId="28" xfId="0" applyNumberFormat="1" applyFont="1" applyBorder="1" applyAlignment="1">
      <alignment horizontal="center" vertical="center"/>
    </xf>
    <xf numFmtId="175" fontId="157" fillId="77" borderId="28" xfId="0" applyNumberFormat="1" applyFont="1" applyFill="1" applyBorder="1" applyAlignment="1">
      <alignment horizontal="center" vertical="center"/>
    </xf>
    <xf numFmtId="0" fontId="162" fillId="0" borderId="42" xfId="0" applyFont="1" applyFill="1" applyBorder="1" applyAlignment="1">
      <alignment horizontal="left" vertical="center" indent="1"/>
    </xf>
    <xf numFmtId="173" fontId="161" fillId="0" borderId="28" xfId="0" applyNumberFormat="1" applyFont="1" applyBorder="1" applyAlignment="1">
      <alignment horizontal="center" vertical="center"/>
    </xf>
    <xf numFmtId="0" fontId="155" fillId="71" borderId="28" xfId="0" applyFont="1" applyFill="1" applyBorder="1" applyAlignment="1">
      <alignment horizontal="center" vertical="center"/>
    </xf>
    <xf numFmtId="0" fontId="155" fillId="71" borderId="34" xfId="0" applyFont="1" applyFill="1" applyBorder="1" applyAlignment="1">
      <alignment horizontal="center" vertical="center"/>
    </xf>
    <xf numFmtId="0" fontId="123" fillId="70" borderId="52" xfId="0" applyFont="1" applyFill="1" applyBorder="1" applyAlignment="1">
      <alignment horizontal="right"/>
    </xf>
    <xf numFmtId="0" fontId="129" fillId="70" borderId="0" xfId="1321" applyFont="1" applyFill="1" applyBorder="1" applyAlignment="1" applyProtection="1">
      <alignment horizontal="right"/>
    </xf>
    <xf numFmtId="0" fontId="123" fillId="70" borderId="0" xfId="0" applyFont="1" applyFill="1" applyBorder="1" applyAlignment="1">
      <alignment horizontal="right"/>
    </xf>
    <xf numFmtId="0" fontId="151" fillId="71" borderId="22" xfId="0" applyFont="1" applyFill="1" applyBorder="1" applyAlignment="1">
      <alignment horizontal="right" vertical="center"/>
    </xf>
    <xf numFmtId="0" fontId="162" fillId="0" borderId="58" xfId="0" applyFont="1" applyFill="1" applyBorder="1" applyAlignment="1">
      <alignment horizontal="left" vertical="center" indent="1"/>
    </xf>
    <xf numFmtId="0" fontId="162" fillId="0" borderId="59" xfId="0" applyFont="1" applyFill="1" applyBorder="1" applyAlignment="1">
      <alignment horizontal="left" vertical="center" indent="1"/>
    </xf>
    <xf numFmtId="0" fontId="160" fillId="0" borderId="34" xfId="0" applyFont="1" applyFill="1" applyBorder="1" applyAlignment="1">
      <alignment horizontal="center" vertical="center" wrapText="1"/>
    </xf>
    <xf numFmtId="0" fontId="160" fillId="0" borderId="33" xfId="0" applyFont="1" applyFill="1" applyBorder="1" applyAlignment="1">
      <alignment horizontal="center" vertical="center" wrapText="1"/>
    </xf>
    <xf numFmtId="175" fontId="157" fillId="77" borderId="34" xfId="0" applyNumberFormat="1" applyFont="1" applyFill="1" applyBorder="1" applyAlignment="1">
      <alignment horizontal="center" vertical="center"/>
    </xf>
    <xf numFmtId="175" fontId="157" fillId="77" borderId="33" xfId="0" applyNumberFormat="1" applyFont="1" applyFill="1" applyBorder="1" applyAlignment="1">
      <alignment horizontal="center" vertical="center"/>
    </xf>
    <xf numFmtId="0" fontId="160" fillId="0" borderId="28" xfId="0" applyFont="1" applyFill="1" applyBorder="1" applyAlignment="1">
      <alignment horizontal="center" vertical="center" wrapText="1"/>
    </xf>
    <xf numFmtId="1" fontId="177" fillId="70" borderId="0" xfId="0" applyNumberFormat="1" applyFont="1" applyFill="1" applyBorder="1" applyAlignment="1">
      <alignment horizontal="center"/>
    </xf>
    <xf numFmtId="0" fontId="162" fillId="0" borderId="32" xfId="0" applyFont="1" applyFill="1" applyBorder="1" applyAlignment="1">
      <alignment horizontal="left" vertical="center" indent="1"/>
    </xf>
    <xf numFmtId="1" fontId="177" fillId="70" borderId="48" xfId="0" applyNumberFormat="1" applyFont="1" applyFill="1" applyBorder="1" applyAlignment="1">
      <alignment horizontal="left"/>
    </xf>
    <xf numFmtId="0" fontId="129" fillId="70" borderId="48" xfId="1321" applyFont="1" applyFill="1" applyBorder="1" applyAlignment="1" applyProtection="1">
      <alignment horizontal="left"/>
    </xf>
    <xf numFmtId="0" fontId="123" fillId="70" borderId="48" xfId="0" applyFont="1" applyFill="1" applyBorder="1" applyAlignment="1">
      <alignment horizontal="left"/>
    </xf>
    <xf numFmtId="0" fontId="123" fillId="70" borderId="51" xfId="0" applyFont="1" applyFill="1" applyBorder="1" applyAlignment="1">
      <alignment horizontal="left"/>
    </xf>
    <xf numFmtId="0" fontId="9" fillId="71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62" fillId="0" borderId="69" xfId="0" applyFont="1" applyFill="1" applyBorder="1" applyAlignment="1">
      <alignment horizontal="left" vertical="center" indent="1"/>
    </xf>
    <xf numFmtId="175" fontId="169" fillId="70" borderId="0" xfId="0" applyNumberFormat="1" applyFont="1" applyFill="1" applyBorder="1" applyAlignment="1">
      <alignment horizontal="center"/>
    </xf>
    <xf numFmtId="175" fontId="160" fillId="75" borderId="28" xfId="0" applyNumberFormat="1" applyFont="1" applyFill="1" applyBorder="1" applyAlignment="1">
      <alignment horizontal="center" vertical="center"/>
    </xf>
    <xf numFmtId="175" fontId="160" fillId="75" borderId="34" xfId="0" applyNumberFormat="1" applyFont="1" applyFill="1" applyBorder="1" applyAlignment="1">
      <alignment horizontal="center" vertical="center"/>
    </xf>
    <xf numFmtId="0" fontId="23" fillId="71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17" fillId="71" borderId="48" xfId="0" applyFont="1" applyFill="1" applyBorder="1" applyAlignment="1">
      <alignment horizontal="left" vertical="center"/>
    </xf>
    <xf numFmtId="172" fontId="153" fillId="0" borderId="50" xfId="0" applyNumberFormat="1" applyFont="1" applyBorder="1" applyAlignment="1">
      <alignment horizontal="center" vertical="center"/>
    </xf>
    <xf numFmtId="0" fontId="160" fillId="0" borderId="34" xfId="0" applyFont="1" applyFill="1" applyBorder="1" applyAlignment="1">
      <alignment horizontal="center" vertical="center"/>
    </xf>
    <xf numFmtId="175" fontId="159" fillId="71" borderId="34" xfId="0" applyNumberFormat="1" applyFont="1" applyFill="1" applyBorder="1" applyAlignment="1" applyProtection="1">
      <alignment horizontal="center" vertical="center"/>
      <protection locked="0"/>
    </xf>
    <xf numFmtId="0" fontId="179" fillId="0" borderId="34" xfId="0" applyFont="1" applyFill="1" applyBorder="1" applyAlignment="1">
      <alignment horizontal="center" vertical="center" wrapText="1"/>
    </xf>
    <xf numFmtId="173" fontId="161" fillId="0" borderId="34" xfId="0" applyNumberFormat="1" applyFont="1" applyBorder="1" applyAlignment="1">
      <alignment horizontal="center" vertical="center"/>
    </xf>
    <xf numFmtId="172" fontId="161" fillId="0" borderId="60" xfId="0" applyNumberFormat="1" applyFont="1" applyBorder="1" applyAlignment="1">
      <alignment horizontal="center" vertical="center"/>
    </xf>
    <xf numFmtId="0" fontId="162" fillId="0" borderId="71" xfId="0" applyFont="1" applyFill="1" applyBorder="1" applyAlignment="1">
      <alignment horizontal="left" vertical="center" indent="1"/>
    </xf>
    <xf numFmtId="175" fontId="160" fillId="75" borderId="33" xfId="0" applyNumberFormat="1" applyFont="1" applyFill="1" applyBorder="1" applyAlignment="1">
      <alignment horizontal="center" vertical="center"/>
    </xf>
    <xf numFmtId="0" fontId="160" fillId="71" borderId="33" xfId="0" applyFont="1" applyFill="1" applyBorder="1" applyAlignment="1" applyProtection="1">
      <alignment horizontal="center" vertical="center"/>
      <protection locked="0"/>
    </xf>
    <xf numFmtId="1" fontId="179" fillId="0" borderId="33" xfId="1385" applyNumberFormat="1" applyFont="1" applyFill="1" applyBorder="1" applyAlignment="1">
      <alignment horizontal="center" vertical="center" wrapText="1"/>
    </xf>
    <xf numFmtId="175" fontId="157" fillId="77" borderId="28" xfId="0" applyNumberFormat="1" applyFont="1" applyFill="1" applyBorder="1" applyAlignment="1">
      <alignment horizontal="center" vertical="center"/>
    </xf>
    <xf numFmtId="0" fontId="197" fillId="71" borderId="42" xfId="0" applyFont="1" applyFill="1" applyBorder="1" applyAlignment="1">
      <alignment horizontal="left" vertical="center" indent="1"/>
    </xf>
    <xf numFmtId="0" fontId="162" fillId="0" borderId="48" xfId="0" applyFont="1" applyFill="1" applyBorder="1" applyAlignment="1">
      <alignment horizontal="left" vertical="center" indent="1"/>
    </xf>
    <xf numFmtId="0" fontId="186" fillId="0" borderId="0" xfId="0" applyFont="1" applyBorder="1"/>
    <xf numFmtId="0" fontId="160" fillId="0" borderId="0" xfId="0" applyFont="1" applyBorder="1" applyAlignment="1">
      <alignment horizontal="center" vertical="center" wrapText="1"/>
    </xf>
    <xf numFmtId="175" fontId="155" fillId="0" borderId="0" xfId="0" applyNumberFormat="1" applyFont="1" applyFill="1" applyBorder="1" applyAlignment="1">
      <alignment horizontal="center" vertical="center"/>
    </xf>
    <xf numFmtId="173" fontId="161" fillId="0" borderId="28" xfId="0" applyNumberFormat="1" applyFont="1" applyBorder="1" applyAlignment="1">
      <alignment horizontal="center" vertical="center"/>
    </xf>
    <xf numFmtId="175" fontId="157" fillId="77" borderId="28" xfId="0" applyNumberFormat="1" applyFont="1" applyFill="1" applyBorder="1" applyAlignment="1">
      <alignment horizontal="center" vertical="center"/>
    </xf>
    <xf numFmtId="0" fontId="160" fillId="0" borderId="33" xfId="0" applyFont="1" applyFill="1" applyBorder="1" applyAlignment="1">
      <alignment horizontal="left" vertical="center" indent="1"/>
    </xf>
    <xf numFmtId="0" fontId="151" fillId="71" borderId="33" xfId="0" applyFont="1" applyFill="1" applyBorder="1" applyAlignment="1" applyProtection="1">
      <alignment horizontal="center" vertical="center"/>
      <protection locked="0"/>
    </xf>
    <xf numFmtId="206" fontId="157" fillId="77" borderId="33" xfId="0" applyNumberFormat="1" applyFont="1" applyFill="1" applyBorder="1" applyAlignment="1">
      <alignment horizontal="center" vertical="center"/>
    </xf>
    <xf numFmtId="173" fontId="161" fillId="0" borderId="33" xfId="0" applyNumberFormat="1" applyFont="1" applyFill="1" applyBorder="1" applyAlignment="1">
      <alignment horizontal="center" vertical="center"/>
    </xf>
    <xf numFmtId="172" fontId="153" fillId="0" borderId="50" xfId="0" applyNumberFormat="1" applyFont="1" applyFill="1" applyBorder="1" applyAlignment="1">
      <alignment horizontal="center" vertical="center"/>
    </xf>
    <xf numFmtId="0" fontId="155" fillId="71" borderId="42" xfId="0" applyFont="1" applyFill="1" applyBorder="1" applyAlignment="1">
      <alignment horizontal="left" vertical="center" indent="1"/>
    </xf>
    <xf numFmtId="0" fontId="155" fillId="0" borderId="28" xfId="1469" applyNumberFormat="1" applyFont="1" applyBorder="1" applyAlignment="1">
      <alignment horizontal="center" vertical="center" wrapText="1"/>
    </xf>
    <xf numFmtId="0" fontId="160" fillId="0" borderId="28" xfId="1469" applyNumberFormat="1" applyFont="1" applyBorder="1" applyAlignment="1">
      <alignment horizontal="center" vertical="center" wrapText="1"/>
    </xf>
    <xf numFmtId="49" fontId="155" fillId="71" borderId="28" xfId="1469" applyNumberFormat="1" applyFont="1" applyFill="1" applyBorder="1" applyAlignment="1">
      <alignment horizontal="center" vertical="center"/>
    </xf>
    <xf numFmtId="0" fontId="155" fillId="71" borderId="28" xfId="0" applyFont="1" applyFill="1" applyBorder="1" applyAlignment="1">
      <alignment horizontal="center" vertical="center" wrapText="1"/>
    </xf>
    <xf numFmtId="0" fontId="151" fillId="71" borderId="0" xfId="0" applyFont="1" applyFill="1" applyBorder="1" applyAlignment="1">
      <alignment horizontal="center" vertical="center"/>
    </xf>
    <xf numFmtId="0" fontId="155" fillId="0" borderId="34" xfId="1469" applyNumberFormat="1" applyFont="1" applyBorder="1" applyAlignment="1">
      <alignment horizontal="center" vertical="center" wrapText="1"/>
    </xf>
    <xf numFmtId="0" fontId="160" fillId="0" borderId="34" xfId="0" applyFont="1" applyFill="1" applyBorder="1" applyAlignment="1">
      <alignment horizontal="center" vertical="center" wrapText="1"/>
    </xf>
    <xf numFmtId="0" fontId="160" fillId="0" borderId="28" xfId="0" applyFont="1" applyFill="1" applyBorder="1" applyAlignment="1">
      <alignment horizontal="center" vertical="center" wrapText="1"/>
    </xf>
    <xf numFmtId="0" fontId="175" fillId="70" borderId="0" xfId="0" applyFont="1" applyFill="1" applyBorder="1" applyAlignment="1">
      <alignment vertical="center"/>
    </xf>
    <xf numFmtId="0" fontId="155" fillId="70" borderId="0" xfId="0" applyFont="1" applyFill="1" applyBorder="1" applyAlignment="1">
      <alignment vertical="center"/>
    </xf>
    <xf numFmtId="175" fontId="155" fillId="70" borderId="0" xfId="0" applyNumberFormat="1" applyFont="1" applyFill="1" applyBorder="1" applyAlignment="1" applyProtection="1">
      <alignment horizontal="center" vertical="center"/>
      <protection hidden="1"/>
    </xf>
    <xf numFmtId="0" fontId="155" fillId="70" borderId="0" xfId="0" applyFont="1" applyFill="1" applyBorder="1" applyAlignment="1" applyProtection="1">
      <alignment horizontal="center" vertical="center"/>
      <protection hidden="1"/>
    </xf>
    <xf numFmtId="0" fontId="160" fillId="0" borderId="0" xfId="0" applyFont="1" applyFill="1" applyBorder="1" applyAlignment="1">
      <alignment horizontal="center" vertical="center" wrapText="1"/>
    </xf>
    <xf numFmtId="0" fontId="160" fillId="0" borderId="34" xfId="0" applyFont="1" applyBorder="1" applyAlignment="1">
      <alignment horizontal="center" vertical="center" wrapText="1"/>
    </xf>
    <xf numFmtId="0" fontId="159" fillId="71" borderId="34" xfId="0" applyFont="1" applyFill="1" applyBorder="1" applyAlignment="1" applyProtection="1">
      <alignment horizontal="center" vertical="center"/>
      <protection locked="0"/>
    </xf>
    <xf numFmtId="9" fontId="161" fillId="0" borderId="34" xfId="0" applyNumberFormat="1" applyFont="1" applyBorder="1" applyAlignment="1">
      <alignment horizontal="center" vertical="center"/>
    </xf>
    <xf numFmtId="0" fontId="186" fillId="0" borderId="29" xfId="0" applyFont="1" applyBorder="1"/>
    <xf numFmtId="0" fontId="160" fillId="0" borderId="29" xfId="0" applyFont="1" applyFill="1" applyBorder="1" applyAlignment="1">
      <alignment horizontal="center" vertical="center" wrapText="1"/>
    </xf>
    <xf numFmtId="0" fontId="160" fillId="0" borderId="29" xfId="0" applyFont="1" applyBorder="1" applyAlignment="1">
      <alignment horizontal="center" vertical="center" wrapText="1"/>
    </xf>
    <xf numFmtId="175" fontId="155" fillId="0" borderId="29" xfId="0" applyNumberFormat="1" applyFont="1" applyFill="1" applyBorder="1" applyAlignment="1">
      <alignment horizontal="center" vertical="center"/>
    </xf>
    <xf numFmtId="0" fontId="176" fillId="0" borderId="48" xfId="0" applyFont="1" applyFill="1" applyBorder="1" applyAlignment="1">
      <alignment horizontal="left" vertical="center" indent="1"/>
    </xf>
    <xf numFmtId="0" fontId="204" fillId="0" borderId="0" xfId="0" applyFont="1" applyAlignment="1">
      <alignment horizontal="center" vertical="center" readingOrder="1"/>
    </xf>
    <xf numFmtId="0" fontId="162" fillId="0" borderId="40" xfId="0" applyFont="1" applyFill="1" applyBorder="1" applyAlignment="1">
      <alignment horizontal="left" vertical="center" indent="1"/>
    </xf>
    <xf numFmtId="0" fontId="160" fillId="0" borderId="28" xfId="0" applyFont="1" applyFill="1" applyBorder="1" applyAlignment="1">
      <alignment horizontal="center" vertical="center" wrapText="1"/>
    </xf>
    <xf numFmtId="173" fontId="0" fillId="71" borderId="0" xfId="0" applyNumberFormat="1" applyFill="1"/>
    <xf numFmtId="175" fontId="157" fillId="77" borderId="28" xfId="0" applyNumberFormat="1" applyFont="1" applyFill="1" applyBorder="1" applyAlignment="1">
      <alignment horizontal="center" vertical="center"/>
    </xf>
    <xf numFmtId="173" fontId="161" fillId="0" borderId="28" xfId="0" applyNumberFormat="1" applyFont="1" applyBorder="1" applyAlignment="1">
      <alignment horizontal="center" vertical="center"/>
    </xf>
    <xf numFmtId="173" fontId="161" fillId="0" borderId="34" xfId="0" applyNumberFormat="1" applyFont="1" applyBorder="1" applyAlignment="1">
      <alignment horizontal="center" vertical="center"/>
    </xf>
    <xf numFmtId="172" fontId="161" fillId="0" borderId="60" xfId="0" applyNumberFormat="1" applyFont="1" applyBorder="1" applyAlignment="1">
      <alignment horizontal="center" vertical="center"/>
    </xf>
    <xf numFmtId="0" fontId="162" fillId="0" borderId="31" xfId="0" applyFont="1" applyFill="1" applyBorder="1" applyAlignment="1">
      <alignment horizontal="left" vertical="center" indent="1"/>
    </xf>
    <xf numFmtId="0" fontId="173" fillId="0" borderId="31" xfId="0" applyFont="1" applyFill="1" applyBorder="1" applyAlignment="1">
      <alignment horizontal="center" vertical="center"/>
    </xf>
    <xf numFmtId="175" fontId="162" fillId="75" borderId="31" xfId="0" applyNumberFormat="1" applyFont="1" applyFill="1" applyBorder="1" applyAlignment="1">
      <alignment horizontal="center" vertical="center"/>
    </xf>
    <xf numFmtId="0" fontId="162" fillId="71" borderId="31" xfId="0" applyFont="1" applyFill="1" applyBorder="1" applyAlignment="1" applyProtection="1">
      <alignment horizontal="center" vertical="center"/>
      <protection locked="0"/>
    </xf>
    <xf numFmtId="0" fontId="160" fillId="0" borderId="31" xfId="1469" applyNumberFormat="1" applyFont="1" applyFill="1" applyBorder="1" applyAlignment="1">
      <alignment horizontal="center" vertical="center" wrapText="1"/>
    </xf>
    <xf numFmtId="0" fontId="47" fillId="77" borderId="0" xfId="0" applyFont="1" applyFill="1" applyBorder="1" applyAlignment="1">
      <alignment vertical="center"/>
    </xf>
    <xf numFmtId="9" fontId="17" fillId="77" borderId="0" xfId="0" applyNumberFormat="1" applyFont="1" applyFill="1" applyBorder="1" applyAlignment="1">
      <alignment vertical="center" wrapText="1"/>
    </xf>
    <xf numFmtId="0" fontId="139" fillId="77" borderId="0" xfId="0" applyFont="1" applyFill="1" applyBorder="1" applyAlignment="1">
      <alignment horizontal="left" vertical="center"/>
    </xf>
    <xf numFmtId="0" fontId="138" fillId="77" borderId="0" xfId="0" applyFont="1" applyFill="1" applyBorder="1" applyAlignment="1">
      <alignment horizontal="left" vertical="center"/>
    </xf>
    <xf numFmtId="175" fontId="47" fillId="77" borderId="0" xfId="0" applyNumberFormat="1" applyFont="1" applyFill="1" applyBorder="1" applyAlignment="1">
      <alignment vertical="center"/>
    </xf>
    <xf numFmtId="0" fontId="136" fillId="77" borderId="0" xfId="0" applyFont="1" applyFill="1" applyBorder="1" applyAlignment="1"/>
    <xf numFmtId="0" fontId="146" fillId="77" borderId="0" xfId="0" applyFont="1" applyFill="1" applyBorder="1" applyAlignment="1">
      <alignment horizontal="right" vertical="center"/>
    </xf>
    <xf numFmtId="0" fontId="137" fillId="77" borderId="0" xfId="0" applyFont="1" applyFill="1" applyBorder="1" applyAlignment="1">
      <alignment horizontal="right"/>
    </xf>
    <xf numFmtId="0" fontId="141" fillId="77" borderId="0" xfId="0" applyFont="1" applyFill="1" applyBorder="1" applyAlignment="1">
      <alignment vertical="top"/>
    </xf>
    <xf numFmtId="0" fontId="147" fillId="77" borderId="0" xfId="0" applyFont="1" applyFill="1" applyBorder="1"/>
    <xf numFmtId="0" fontId="137" fillId="77" borderId="21" xfId="0" applyFont="1" applyFill="1" applyBorder="1" applyAlignment="1">
      <alignment horizontal="right"/>
    </xf>
    <xf numFmtId="0" fontId="47" fillId="77" borderId="54" xfId="0" applyFont="1" applyFill="1" applyBorder="1" applyAlignment="1">
      <alignment vertical="center"/>
    </xf>
    <xf numFmtId="0" fontId="47" fillId="77" borderId="55" xfId="0" applyFont="1" applyFill="1" applyBorder="1" applyAlignment="1">
      <alignment vertical="center"/>
    </xf>
    <xf numFmtId="9" fontId="17" fillId="77" borderId="55" xfId="0" applyNumberFormat="1" applyFont="1" applyFill="1" applyBorder="1" applyAlignment="1">
      <alignment vertical="center" wrapText="1"/>
    </xf>
    <xf numFmtId="0" fontId="139" fillId="77" borderId="55" xfId="0" applyFont="1" applyFill="1" applyBorder="1" applyAlignment="1">
      <alignment horizontal="left" vertical="center"/>
    </xf>
    <xf numFmtId="0" fontId="138" fillId="77" borderId="55" xfId="0" applyFont="1" applyFill="1" applyBorder="1" applyAlignment="1">
      <alignment horizontal="left" vertical="center"/>
    </xf>
    <xf numFmtId="0" fontId="136" fillId="77" borderId="55" xfId="0" applyFont="1" applyFill="1" applyBorder="1" applyAlignment="1"/>
    <xf numFmtId="0" fontId="146" fillId="77" borderId="55" xfId="0" applyFont="1" applyFill="1" applyBorder="1" applyAlignment="1">
      <alignment horizontal="right" vertical="center"/>
    </xf>
    <xf numFmtId="0" fontId="137" fillId="77" borderId="56" xfId="0" applyFont="1" applyFill="1" applyBorder="1" applyAlignment="1">
      <alignment horizontal="right"/>
    </xf>
    <xf numFmtId="0" fontId="47" fillId="77" borderId="48" xfId="0" applyFont="1" applyFill="1" applyBorder="1" applyAlignment="1">
      <alignment vertical="center"/>
    </xf>
    <xf numFmtId="0" fontId="134" fillId="77" borderId="0" xfId="0" applyFont="1" applyFill="1" applyBorder="1"/>
    <xf numFmtId="0" fontId="137" fillId="77" borderId="49" xfId="0" applyFont="1" applyFill="1" applyBorder="1" applyAlignment="1">
      <alignment horizontal="right"/>
    </xf>
    <xf numFmtId="0" fontId="138" fillId="77" borderId="55" xfId="0" applyFont="1" applyFill="1" applyBorder="1" applyAlignment="1">
      <alignment horizontal="right" vertical="center"/>
    </xf>
    <xf numFmtId="0" fontId="139" fillId="77" borderId="56" xfId="0" applyFont="1" applyFill="1" applyBorder="1" applyAlignment="1">
      <alignment horizontal="left" vertical="center"/>
    </xf>
    <xf numFmtId="0" fontId="142" fillId="77" borderId="0" xfId="0" applyFont="1" applyFill="1" applyBorder="1" applyAlignment="1"/>
    <xf numFmtId="0" fontId="142" fillId="77" borderId="0" xfId="0" applyFont="1" applyFill="1" applyBorder="1" applyAlignment="1">
      <alignment horizontal="right" vertical="center"/>
    </xf>
    <xf numFmtId="0" fontId="142" fillId="77" borderId="0" xfId="0" applyFont="1" applyFill="1" applyBorder="1" applyAlignment="1">
      <alignment horizontal="right"/>
    </xf>
    <xf numFmtId="0" fontId="139" fillId="77" borderId="49" xfId="0" applyFont="1" applyFill="1" applyBorder="1" applyAlignment="1">
      <alignment horizontal="left" vertical="center"/>
    </xf>
    <xf numFmtId="0" fontId="142" fillId="77" borderId="49" xfId="0" applyFont="1" applyFill="1" applyBorder="1" applyAlignment="1">
      <alignment horizontal="left" vertical="center"/>
    </xf>
    <xf numFmtId="0" fontId="126" fillId="77" borderId="55" xfId="0" applyFont="1" applyFill="1" applyBorder="1" applyAlignment="1"/>
    <xf numFmtId="0" fontId="138" fillId="77" borderId="56" xfId="0" applyFont="1" applyFill="1" applyBorder="1" applyAlignment="1">
      <alignment horizontal="right" vertical="center"/>
    </xf>
    <xf numFmtId="0" fontId="138" fillId="77" borderId="49" xfId="0" applyFont="1" applyFill="1" applyBorder="1" applyAlignment="1">
      <alignment horizontal="right" vertical="center"/>
    </xf>
    <xf numFmtId="0" fontId="205" fillId="77" borderId="0" xfId="0" applyFont="1" applyFill="1" applyBorder="1" applyAlignment="1">
      <alignment vertical="center"/>
    </xf>
    <xf numFmtId="0" fontId="148" fillId="77" borderId="0" xfId="0" applyFont="1" applyFill="1" applyBorder="1" applyAlignment="1">
      <alignment horizontal="right" vertical="center"/>
    </xf>
    <xf numFmtId="0" fontId="148" fillId="77" borderId="55" xfId="0" applyFont="1" applyFill="1" applyBorder="1" applyAlignment="1">
      <alignment horizontal="right" vertical="center"/>
    </xf>
    <xf numFmtId="0" fontId="47" fillId="77" borderId="54" xfId="0" applyFont="1" applyFill="1" applyBorder="1" applyAlignment="1">
      <alignment horizontal="left" vertical="center"/>
    </xf>
    <xf numFmtId="0" fontId="47" fillId="77" borderId="55" xfId="0" applyFont="1" applyFill="1" applyBorder="1" applyAlignment="1">
      <alignment horizontal="center" vertical="center"/>
    </xf>
    <xf numFmtId="0" fontId="47" fillId="77" borderId="48" xfId="0" applyFont="1" applyFill="1" applyBorder="1" applyAlignment="1">
      <alignment horizontal="left" vertical="center"/>
    </xf>
    <xf numFmtId="0" fontId="47" fillId="77" borderId="0" xfId="0" applyFont="1" applyFill="1" applyBorder="1" applyAlignment="1">
      <alignment horizontal="center" vertical="center"/>
    </xf>
    <xf numFmtId="0" fontId="47" fillId="77" borderId="26" xfId="0" applyFont="1" applyFill="1" applyBorder="1" applyAlignment="1">
      <alignment vertical="center"/>
    </xf>
    <xf numFmtId="0" fontId="47" fillId="77" borderId="20" xfId="0" applyFont="1" applyFill="1" applyBorder="1" applyAlignment="1">
      <alignment vertical="center"/>
    </xf>
    <xf numFmtId="9" fontId="17" fillId="77" borderId="20" xfId="0" applyNumberFormat="1" applyFont="1" applyFill="1" applyBorder="1" applyAlignment="1">
      <alignment vertical="center" wrapText="1"/>
    </xf>
    <xf numFmtId="0" fontId="167" fillId="0" borderId="75" xfId="0" applyFont="1" applyFill="1" applyBorder="1" applyAlignment="1">
      <alignment vertical="center"/>
    </xf>
    <xf numFmtId="0" fontId="160" fillId="0" borderId="76" xfId="0" applyFont="1" applyFill="1" applyBorder="1" applyAlignment="1">
      <alignment horizontal="center" vertical="center"/>
    </xf>
    <xf numFmtId="175" fontId="155" fillId="0" borderId="76" xfId="0" applyNumberFormat="1" applyFont="1" applyFill="1" applyBorder="1" applyAlignment="1">
      <alignment horizontal="right" vertical="center" indent="1"/>
    </xf>
    <xf numFmtId="0" fontId="179" fillId="0" borderId="76" xfId="0" applyFont="1" applyBorder="1" applyAlignment="1">
      <alignment horizontal="center" vertical="center"/>
    </xf>
    <xf numFmtId="173" fontId="161" fillId="0" borderId="76" xfId="0" applyNumberFormat="1" applyFont="1" applyFill="1" applyBorder="1" applyAlignment="1">
      <alignment horizontal="center" vertical="center"/>
    </xf>
    <xf numFmtId="172" fontId="153" fillId="0" borderId="78" xfId="0" applyNumberFormat="1" applyFont="1" applyFill="1" applyBorder="1" applyAlignment="1">
      <alignment horizontal="center" vertical="center"/>
    </xf>
    <xf numFmtId="0" fontId="196" fillId="0" borderId="79" xfId="0" applyFont="1" applyFill="1" applyBorder="1" applyAlignment="1">
      <alignment vertical="center"/>
    </xf>
    <xf numFmtId="0" fontId="160" fillId="0" borderId="80" xfId="0" applyFont="1" applyFill="1" applyBorder="1" applyAlignment="1">
      <alignment horizontal="center" vertical="center"/>
    </xf>
    <xf numFmtId="0" fontId="179" fillId="0" borderId="81" xfId="0" applyFont="1" applyBorder="1" applyAlignment="1">
      <alignment horizontal="center" vertical="center"/>
    </xf>
    <xf numFmtId="173" fontId="161" fillId="0" borderId="81" xfId="0" applyNumberFormat="1" applyFont="1" applyFill="1" applyBorder="1" applyAlignment="1">
      <alignment horizontal="center" vertical="center"/>
    </xf>
    <xf numFmtId="172" fontId="153" fillId="0" borderId="82" xfId="0" applyNumberFormat="1" applyFont="1" applyFill="1" applyBorder="1" applyAlignment="1">
      <alignment horizontal="center" vertical="center"/>
    </xf>
    <xf numFmtId="0" fontId="167" fillId="0" borderId="0" xfId="0" applyFont="1" applyFill="1" applyBorder="1" applyAlignment="1">
      <alignment vertical="center" wrapText="1"/>
    </xf>
    <xf numFmtId="207" fontId="160" fillId="75" borderId="28" xfId="0" applyNumberFormat="1" applyFont="1" applyFill="1" applyBorder="1" applyAlignment="1">
      <alignment horizontal="center" vertical="center"/>
    </xf>
    <xf numFmtId="175" fontId="160" fillId="0" borderId="28" xfId="0" applyNumberFormat="1" applyFont="1" applyFill="1" applyBorder="1" applyAlignment="1">
      <alignment horizontal="right" vertical="center" indent="1"/>
    </xf>
    <xf numFmtId="173" fontId="161" fillId="0" borderId="28" xfId="0" applyNumberFormat="1" applyFont="1" applyBorder="1" applyAlignment="1">
      <alignment horizontal="center" vertical="center"/>
    </xf>
    <xf numFmtId="0" fontId="153" fillId="0" borderId="28" xfId="0" applyFont="1" applyBorder="1" applyAlignment="1">
      <alignment horizontal="center" vertical="center"/>
    </xf>
    <xf numFmtId="175" fontId="160" fillId="0" borderId="28" xfId="0" applyNumberFormat="1" applyFont="1" applyFill="1" applyBorder="1" applyAlignment="1">
      <alignment horizontal="right" vertical="center" indent="1"/>
    </xf>
    <xf numFmtId="175" fontId="155" fillId="0" borderId="28" xfId="0" applyNumberFormat="1" applyFont="1" applyFill="1" applyBorder="1" applyAlignment="1">
      <alignment horizontal="right" vertical="center" indent="1"/>
    </xf>
    <xf numFmtId="0" fontId="153" fillId="78" borderId="0" xfId="0" applyFont="1" applyFill="1" applyBorder="1" applyAlignment="1">
      <alignment horizontal="center" vertical="center" wrapText="1"/>
    </xf>
    <xf numFmtId="0" fontId="162" fillId="70" borderId="42" xfId="0" applyFont="1" applyFill="1" applyBorder="1" applyAlignment="1">
      <alignment horizontal="left" vertical="center" wrapText="1" indent="1"/>
    </xf>
    <xf numFmtId="0" fontId="155" fillId="75" borderId="32" xfId="0" applyFont="1" applyFill="1" applyBorder="1" applyAlignment="1">
      <alignment horizontal="center" vertical="center" wrapText="1"/>
    </xf>
    <xf numFmtId="0" fontId="155" fillId="71" borderId="28" xfId="0" applyFont="1" applyFill="1" applyBorder="1" applyAlignment="1">
      <alignment horizontal="center" vertical="center" wrapText="1"/>
    </xf>
    <xf numFmtId="173" fontId="161" fillId="0" borderId="28" xfId="0" applyNumberFormat="1" applyFont="1" applyBorder="1" applyAlignment="1">
      <alignment horizontal="center" vertical="center"/>
    </xf>
    <xf numFmtId="0" fontId="162" fillId="0" borderId="42" xfId="0" applyFont="1" applyFill="1" applyBorder="1" applyAlignment="1">
      <alignment horizontal="left" vertical="center" indent="1"/>
    </xf>
    <xf numFmtId="49" fontId="155" fillId="71" borderId="28" xfId="1469" applyNumberFormat="1" applyFont="1" applyFill="1" applyBorder="1" applyAlignment="1">
      <alignment horizontal="center" vertical="center"/>
    </xf>
    <xf numFmtId="0" fontId="123" fillId="70" borderId="51" xfId="0" applyFont="1" applyFill="1" applyBorder="1" applyAlignment="1">
      <alignment horizontal="right"/>
    </xf>
    <xf numFmtId="0" fontId="129" fillId="70" borderId="48" xfId="1321" applyFont="1" applyFill="1" applyBorder="1" applyAlignment="1" applyProtection="1">
      <alignment horizontal="right"/>
    </xf>
    <xf numFmtId="0" fontId="105" fillId="70" borderId="48" xfId="1321" applyFont="1" applyFill="1" applyBorder="1" applyAlignment="1" applyProtection="1">
      <alignment horizontal="right"/>
    </xf>
    <xf numFmtId="0" fontId="123" fillId="70" borderId="48" xfId="0" applyFont="1" applyFill="1" applyBorder="1" applyAlignment="1">
      <alignment horizontal="right"/>
    </xf>
    <xf numFmtId="0" fontId="162" fillId="70" borderId="42" xfId="0" applyFont="1" applyFill="1" applyBorder="1" applyAlignment="1">
      <alignment horizontal="left" vertical="center" indent="1"/>
    </xf>
    <xf numFmtId="0" fontId="153" fillId="0" borderId="28" xfId="0" applyFont="1" applyFill="1" applyBorder="1" applyAlignment="1">
      <alignment horizontal="center" vertical="center" wrapText="1"/>
    </xf>
    <xf numFmtId="0" fontId="153" fillId="0" borderId="28" xfId="0" applyFont="1" applyBorder="1" applyAlignment="1">
      <alignment horizontal="center" vertical="center" wrapText="1"/>
    </xf>
    <xf numFmtId="0" fontId="162" fillId="0" borderId="42" xfId="0" applyFont="1" applyFill="1" applyBorder="1" applyAlignment="1">
      <alignment horizontal="left" vertical="center" wrapText="1" indent="1"/>
    </xf>
    <xf numFmtId="0" fontId="160" fillId="0" borderId="28" xfId="0" applyFont="1" applyFill="1" applyBorder="1" applyAlignment="1">
      <alignment horizontal="center" vertical="center" wrapText="1"/>
    </xf>
    <xf numFmtId="0" fontId="170" fillId="66" borderId="48" xfId="0" applyFont="1" applyFill="1" applyBorder="1" applyAlignment="1">
      <alignment horizontal="left" vertical="center" indent="1"/>
    </xf>
    <xf numFmtId="0" fontId="155" fillId="0" borderId="28" xfId="0" applyFont="1" applyFill="1" applyBorder="1" applyAlignment="1">
      <alignment horizontal="center" vertical="center" wrapText="1"/>
    </xf>
    <xf numFmtId="175" fontId="157" fillId="77" borderId="28" xfId="0" applyNumberFormat="1" applyFont="1" applyFill="1" applyBorder="1" applyAlignment="1">
      <alignment horizontal="center" vertical="center"/>
    </xf>
    <xf numFmtId="173" fontId="161" fillId="0" borderId="28" xfId="0" applyNumberFormat="1" applyFont="1" applyBorder="1" applyAlignment="1">
      <alignment horizontal="center" vertical="center"/>
    </xf>
    <xf numFmtId="207" fontId="160" fillId="75" borderId="34" xfId="0" applyNumberFormat="1" applyFont="1" applyFill="1" applyBorder="1" applyAlignment="1">
      <alignment horizontal="center" vertical="center"/>
    </xf>
    <xf numFmtId="0" fontId="151" fillId="71" borderId="0" xfId="0" applyFont="1" applyFill="1" applyBorder="1" applyAlignment="1">
      <alignment horizontal="center" vertical="center"/>
    </xf>
    <xf numFmtId="0" fontId="153" fillId="0" borderId="28" xfId="0" applyFont="1" applyBorder="1" applyAlignment="1">
      <alignment horizontal="center" vertical="center" wrapText="1"/>
    </xf>
    <xf numFmtId="0" fontId="153" fillId="0" borderId="28" xfId="0" applyFont="1" applyBorder="1" applyAlignment="1">
      <alignment horizontal="center" vertical="center"/>
    </xf>
    <xf numFmtId="208" fontId="153" fillId="65" borderId="0" xfId="0" applyNumberFormat="1" applyFont="1" applyFill="1" applyAlignment="1" applyProtection="1">
      <alignment horizontal="center"/>
      <protection hidden="1"/>
    </xf>
    <xf numFmtId="208" fontId="157" fillId="77" borderId="28" xfId="0" applyNumberFormat="1" applyFont="1" applyFill="1" applyBorder="1" applyAlignment="1">
      <alignment horizontal="center" vertical="center"/>
    </xf>
    <xf numFmtId="9" fontId="160" fillId="0" borderId="28" xfId="0" applyNumberFormat="1" applyFont="1" applyBorder="1" applyAlignment="1">
      <alignment horizontal="center" vertical="center"/>
    </xf>
    <xf numFmtId="0" fontId="13" fillId="0" borderId="0" xfId="0" applyFont="1" applyBorder="1"/>
    <xf numFmtId="0" fontId="210" fillId="0" borderId="28" xfId="0" applyFont="1" applyBorder="1" applyAlignment="1">
      <alignment horizontal="center" vertical="center"/>
    </xf>
    <xf numFmtId="173" fontId="160" fillId="0" borderId="28" xfId="0" applyNumberFormat="1" applyFont="1" applyBorder="1" applyAlignment="1">
      <alignment horizontal="center" vertical="center"/>
    </xf>
    <xf numFmtId="172" fontId="160" fillId="0" borderId="43" xfId="0" applyNumberFormat="1" applyFont="1" applyBorder="1" applyAlignment="1">
      <alignment horizontal="center" vertical="center"/>
    </xf>
    <xf numFmtId="0" fontId="155" fillId="71" borderId="28" xfId="0" applyFont="1" applyFill="1" applyBorder="1" applyAlignment="1">
      <alignment horizontal="center" vertical="center" wrapText="1"/>
    </xf>
    <xf numFmtId="0" fontId="153" fillId="0" borderId="43" xfId="0" applyFont="1" applyBorder="1" applyAlignment="1">
      <alignment horizontal="center" vertical="center"/>
    </xf>
    <xf numFmtId="173" fontId="179" fillId="0" borderId="28" xfId="0" applyNumberFormat="1" applyFont="1" applyBorder="1" applyAlignment="1">
      <alignment horizontal="center" vertical="center"/>
    </xf>
    <xf numFmtId="206" fontId="179" fillId="0" borderId="28" xfId="0" applyNumberFormat="1" applyFont="1" applyBorder="1" applyAlignment="1">
      <alignment horizontal="center" vertical="center"/>
    </xf>
    <xf numFmtId="175" fontId="160" fillId="0" borderId="28" xfId="0" applyNumberFormat="1" applyFont="1" applyBorder="1" applyAlignment="1">
      <alignment horizontal="right" vertical="center" indent="1"/>
    </xf>
    <xf numFmtId="0" fontId="9" fillId="0" borderId="0" xfId="0" applyFont="1"/>
    <xf numFmtId="0" fontId="151" fillId="71" borderId="28" xfId="0" applyFont="1" applyFill="1" applyBorder="1" applyAlignment="1" applyProtection="1">
      <alignment horizontal="center" vertical="center"/>
      <protection locked="0"/>
    </xf>
    <xf numFmtId="0" fontId="179" fillId="0" borderId="28" xfId="0" applyFont="1" applyBorder="1" applyAlignment="1">
      <alignment horizontal="center" vertical="center"/>
    </xf>
    <xf numFmtId="0" fontId="160" fillId="0" borderId="28" xfId="0" applyFont="1" applyBorder="1" applyAlignment="1">
      <alignment horizontal="left" vertical="center" indent="1"/>
    </xf>
    <xf numFmtId="175" fontId="155" fillId="70" borderId="28" xfId="0" applyNumberFormat="1" applyFont="1" applyFill="1" applyBorder="1" applyAlignment="1">
      <alignment horizontal="right" vertical="center" indent="1"/>
    </xf>
    <xf numFmtId="9" fontId="161" fillId="0" borderId="28" xfId="0" applyNumberFormat="1" applyFont="1" applyBorder="1" applyAlignment="1">
      <alignment horizontal="center" vertical="center"/>
    </xf>
    <xf numFmtId="175" fontId="160" fillId="70" borderId="28" xfId="0" applyNumberFormat="1" applyFont="1" applyFill="1" applyBorder="1" applyAlignment="1">
      <alignment horizontal="right" vertical="center" indent="1"/>
    </xf>
    <xf numFmtId="1" fontId="160" fillId="65" borderId="28" xfId="0" applyNumberFormat="1" applyFont="1" applyFill="1" applyBorder="1" applyAlignment="1">
      <alignment horizontal="center" vertical="center"/>
    </xf>
    <xf numFmtId="0" fontId="153" fillId="0" borderId="28" xfId="0" applyFont="1" applyBorder="1"/>
    <xf numFmtId="173" fontId="153" fillId="0" borderId="28" xfId="0" applyNumberFormat="1" applyFont="1" applyBorder="1" applyAlignment="1">
      <alignment horizontal="center" vertical="center"/>
    </xf>
    <xf numFmtId="0" fontId="153" fillId="65" borderId="28" xfId="0" applyFont="1" applyFill="1" applyBorder="1"/>
    <xf numFmtId="1" fontId="153" fillId="70" borderId="28" xfId="0" applyNumberFormat="1" applyFont="1" applyFill="1" applyBorder="1" applyAlignment="1">
      <alignment horizontal="center" vertical="center"/>
    </xf>
    <xf numFmtId="175" fontId="165" fillId="77" borderId="28" xfId="0" applyNumberFormat="1" applyFont="1" applyFill="1" applyBorder="1" applyAlignment="1">
      <alignment horizontal="right" vertical="center" indent="1"/>
    </xf>
    <xf numFmtId="173" fontId="168" fillId="0" borderId="28" xfId="0" applyNumberFormat="1" applyFont="1" applyBorder="1" applyAlignment="1">
      <alignment horizontal="center" vertical="center"/>
    </xf>
    <xf numFmtId="175" fontId="157" fillId="70" borderId="28" xfId="0" applyNumberFormat="1" applyFont="1" applyFill="1" applyBorder="1" applyAlignment="1">
      <alignment horizontal="center" vertical="center"/>
    </xf>
    <xf numFmtId="175" fontId="157" fillId="77" borderId="28" xfId="0" applyNumberFormat="1" applyFont="1" applyFill="1" applyBorder="1" applyAlignment="1">
      <alignment horizontal="center" vertical="center"/>
    </xf>
    <xf numFmtId="173" fontId="161" fillId="0" borderId="28" xfId="0" applyNumberFormat="1" applyFont="1" applyBorder="1" applyAlignment="1">
      <alignment horizontal="center" vertical="center"/>
    </xf>
    <xf numFmtId="0" fontId="153" fillId="0" borderId="28" xfId="0" applyFont="1" applyBorder="1" applyAlignment="1">
      <alignment horizontal="center" vertical="center" wrapText="1"/>
    </xf>
    <xf numFmtId="0" fontId="153" fillId="0" borderId="28" xfId="0" applyFont="1" applyBorder="1" applyAlignment="1">
      <alignment horizontal="center" vertical="center"/>
    </xf>
    <xf numFmtId="175" fontId="157" fillId="77" borderId="28" xfId="0" applyNumberFormat="1" applyFont="1" applyFill="1" applyBorder="1" applyAlignment="1">
      <alignment horizontal="right" vertical="center" indent="1"/>
    </xf>
    <xf numFmtId="206" fontId="157" fillId="77" borderId="28" xfId="0" applyNumberFormat="1" applyFont="1" applyFill="1" applyBorder="1" applyAlignment="1">
      <alignment horizontal="center" vertical="center"/>
    </xf>
    <xf numFmtId="172" fontId="161" fillId="0" borderId="43" xfId="0" applyNumberFormat="1" applyFont="1" applyBorder="1" applyAlignment="1">
      <alignment horizontal="center" vertical="center"/>
    </xf>
    <xf numFmtId="172" fontId="153" fillId="0" borderId="43" xfId="0" applyNumberFormat="1" applyFont="1" applyBorder="1" applyAlignment="1">
      <alignment horizontal="center" vertical="center"/>
    </xf>
    <xf numFmtId="4" fontId="161" fillId="0" borderId="43" xfId="0" applyNumberFormat="1" applyFont="1" applyBorder="1" applyAlignment="1">
      <alignment horizontal="center" vertical="center"/>
    </xf>
    <xf numFmtId="172" fontId="179" fillId="0" borderId="43" xfId="0" applyNumberFormat="1" applyFont="1" applyBorder="1" applyAlignment="1">
      <alignment horizontal="center" vertical="center"/>
    </xf>
    <xf numFmtId="172" fontId="168" fillId="0" borderId="43" xfId="0" applyNumberFormat="1" applyFont="1" applyBorder="1" applyAlignment="1">
      <alignment horizontal="center" vertical="center"/>
    </xf>
    <xf numFmtId="2" fontId="153" fillId="65" borderId="43" xfId="0" applyNumberFormat="1" applyFont="1" applyFill="1" applyBorder="1" applyAlignment="1">
      <alignment horizontal="center" vertical="center"/>
    </xf>
    <xf numFmtId="175" fontId="157" fillId="77" borderId="34" xfId="0" applyNumberFormat="1" applyFont="1" applyFill="1" applyBorder="1" applyAlignment="1">
      <alignment horizontal="center" vertical="center"/>
    </xf>
    <xf numFmtId="0" fontId="153" fillId="0" borderId="34" xfId="0" applyFont="1" applyBorder="1" applyAlignment="1">
      <alignment horizontal="center" vertical="center"/>
    </xf>
    <xf numFmtId="173" fontId="153" fillId="0" borderId="34" xfId="0" applyNumberFormat="1" applyFont="1" applyBorder="1" applyAlignment="1">
      <alignment horizontal="center" vertical="center"/>
    </xf>
    <xf numFmtId="172" fontId="153" fillId="0" borderId="60" xfId="0" applyNumberFormat="1" applyFont="1" applyBorder="1" applyAlignment="1">
      <alignment horizontal="center" vertical="center"/>
    </xf>
    <xf numFmtId="175" fontId="157" fillId="77" borderId="29" xfId="0" applyNumberFormat="1" applyFont="1" applyFill="1" applyBorder="1" applyAlignment="1">
      <alignment horizontal="right" vertical="center" indent="1"/>
    </xf>
    <xf numFmtId="173" fontId="161" fillId="0" borderId="28" xfId="0" applyNumberFormat="1" applyFont="1" applyBorder="1" applyAlignment="1">
      <alignment horizontal="center" vertical="center"/>
    </xf>
    <xf numFmtId="49" fontId="155" fillId="71" borderId="28" xfId="1469" applyNumberFormat="1" applyFont="1" applyFill="1" applyBorder="1" applyAlignment="1">
      <alignment horizontal="center" vertical="center"/>
    </xf>
    <xf numFmtId="0" fontId="153" fillId="0" borderId="28" xfId="0" applyFont="1" applyBorder="1" applyAlignment="1">
      <alignment horizontal="center" vertical="center" wrapText="1"/>
    </xf>
    <xf numFmtId="175" fontId="155" fillId="71" borderId="28" xfId="0" applyNumberFormat="1" applyFont="1" applyFill="1" applyBorder="1" applyAlignment="1">
      <alignment horizontal="center" vertical="center" wrapText="1"/>
    </xf>
    <xf numFmtId="0" fontId="150" fillId="71" borderId="0" xfId="0" applyFont="1" applyFill="1" applyBorder="1" applyAlignment="1">
      <alignment horizontal="left" vertical="center" indent="1"/>
    </xf>
    <xf numFmtId="0" fontId="17" fillId="72" borderId="0" xfId="0" applyFont="1" applyFill="1" applyBorder="1" applyAlignment="1">
      <alignment vertical="center"/>
    </xf>
    <xf numFmtId="0" fontId="17" fillId="72" borderId="0" xfId="0" applyFont="1" applyFill="1" applyBorder="1" applyAlignment="1">
      <alignment horizontal="center" vertical="center" wrapText="1"/>
    </xf>
    <xf numFmtId="0" fontId="17" fillId="72" borderId="0" xfId="0" applyFont="1" applyFill="1" applyBorder="1" applyAlignment="1">
      <alignment horizontal="center" vertical="center"/>
    </xf>
    <xf numFmtId="0" fontId="167" fillId="0" borderId="85" xfId="0" applyFont="1" applyFill="1" applyBorder="1" applyAlignment="1">
      <alignment vertical="center"/>
    </xf>
    <xf numFmtId="0" fontId="125" fillId="80" borderId="0" xfId="0" applyFont="1" applyFill="1"/>
    <xf numFmtId="0" fontId="16" fillId="80" borderId="0" xfId="0" applyFont="1" applyFill="1"/>
    <xf numFmtId="0" fontId="0" fillId="80" borderId="0" xfId="0" applyFill="1"/>
    <xf numFmtId="0" fontId="158" fillId="66" borderId="0" xfId="0" applyFont="1" applyFill="1" applyBorder="1" applyAlignment="1">
      <alignment horizontal="left" vertical="center" indent="1"/>
    </xf>
    <xf numFmtId="0" fontId="155" fillId="71" borderId="28" xfId="0" applyFont="1" applyFill="1" applyBorder="1" applyAlignment="1">
      <alignment horizontal="center" vertical="center" wrapText="1"/>
    </xf>
    <xf numFmtId="173" fontId="161" fillId="0" borderId="28" xfId="0" applyNumberFormat="1" applyFont="1" applyBorder="1" applyAlignment="1">
      <alignment horizontal="center" vertical="center"/>
    </xf>
    <xf numFmtId="0" fontId="162" fillId="0" borderId="42" xfId="0" applyFont="1" applyFill="1" applyBorder="1" applyAlignment="1">
      <alignment horizontal="left" vertical="center" indent="1"/>
    </xf>
    <xf numFmtId="175" fontId="157" fillId="77" borderId="28" xfId="0" applyNumberFormat="1" applyFont="1" applyFill="1" applyBorder="1" applyAlignment="1">
      <alignment horizontal="right" vertical="center" indent="1"/>
    </xf>
    <xf numFmtId="175" fontId="157" fillId="77" borderId="28" xfId="0" applyNumberFormat="1" applyFont="1" applyFill="1" applyBorder="1" applyAlignment="1">
      <alignment horizontal="center" vertical="center"/>
    </xf>
    <xf numFmtId="0" fontId="155" fillId="0" borderId="28" xfId="1469" applyNumberFormat="1" applyFont="1" applyFill="1" applyBorder="1" applyAlignment="1">
      <alignment horizontal="center" vertical="center" wrapText="1"/>
    </xf>
    <xf numFmtId="0" fontId="160" fillId="0" borderId="28" xfId="0" applyFont="1" applyBorder="1" applyAlignment="1">
      <alignment horizontal="center" vertical="center"/>
    </xf>
    <xf numFmtId="0" fontId="160" fillId="0" borderId="28" xfId="0" applyFont="1" applyFill="1" applyBorder="1" applyAlignment="1">
      <alignment horizontal="center" vertical="center"/>
    </xf>
    <xf numFmtId="0" fontId="155" fillId="0" borderId="28" xfId="0" applyFont="1" applyFill="1" applyBorder="1" applyAlignment="1">
      <alignment horizontal="center" vertical="center"/>
    </xf>
    <xf numFmtId="175" fontId="160" fillId="65" borderId="28" xfId="0" applyNumberFormat="1" applyFont="1" applyFill="1" applyBorder="1" applyAlignment="1">
      <alignment horizontal="right" vertical="center" indent="1"/>
    </xf>
    <xf numFmtId="0" fontId="153" fillId="0" borderId="28" xfId="0" applyFont="1" applyBorder="1" applyAlignment="1">
      <alignment horizontal="center" vertical="center" wrapText="1"/>
    </xf>
    <xf numFmtId="0" fontId="153" fillId="0" borderId="34" xfId="0" applyFont="1" applyBorder="1" applyAlignment="1">
      <alignment horizontal="center" vertical="center"/>
    </xf>
    <xf numFmtId="208" fontId="160" fillId="75" borderId="28" xfId="0" applyNumberFormat="1" applyFont="1" applyFill="1" applyBorder="1" applyAlignment="1">
      <alignment horizontal="right" vertical="center" indent="1"/>
    </xf>
    <xf numFmtId="0" fontId="151" fillId="71" borderId="33" xfId="0" applyFont="1" applyFill="1" applyBorder="1" applyAlignment="1" applyProtection="1">
      <alignment horizontal="center" vertical="center"/>
      <protection locked="0"/>
    </xf>
    <xf numFmtId="0" fontId="158" fillId="66" borderId="48" xfId="0" applyFont="1" applyFill="1" applyBorder="1" applyAlignment="1">
      <alignment horizontal="left" vertical="center"/>
    </xf>
    <xf numFmtId="0" fontId="162" fillId="0" borderId="42" xfId="0" applyFont="1" applyFill="1" applyBorder="1" applyAlignment="1">
      <alignment horizontal="left" vertical="center" indent="1"/>
    </xf>
    <xf numFmtId="0" fontId="162" fillId="70" borderId="42" xfId="0" applyFont="1" applyFill="1" applyBorder="1" applyAlignment="1">
      <alignment horizontal="left" vertical="center" indent="1"/>
    </xf>
    <xf numFmtId="175" fontId="157" fillId="77" borderId="34" xfId="0" applyNumberFormat="1" applyFont="1" applyFill="1" applyBorder="1" applyAlignment="1">
      <alignment horizontal="center" vertical="center"/>
    </xf>
    <xf numFmtId="0" fontId="136" fillId="77" borderId="0" xfId="0" applyFont="1" applyFill="1" applyBorder="1" applyAlignment="1">
      <alignment horizontal="center"/>
    </xf>
    <xf numFmtId="0" fontId="153" fillId="65" borderId="0" xfId="0" applyFont="1" applyFill="1" applyBorder="1" applyAlignment="1">
      <alignment horizontal="center"/>
    </xf>
    <xf numFmtId="0" fontId="0" fillId="71" borderId="0" xfId="0" applyFill="1" applyAlignment="1">
      <alignment horizontal="center"/>
    </xf>
    <xf numFmtId="0" fontId="9" fillId="0" borderId="0" xfId="0" applyFont="1" applyAlignment="1">
      <alignment horizontal="center"/>
    </xf>
    <xf numFmtId="0" fontId="212" fillId="71" borderId="0" xfId="0" applyFont="1" applyFill="1"/>
    <xf numFmtId="0" fontId="211" fillId="71" borderId="0" xfId="0" applyFont="1" applyFill="1" applyBorder="1" applyAlignment="1">
      <alignment horizontal="right" vertical="center"/>
    </xf>
    <xf numFmtId="0" fontId="211" fillId="71" borderId="22" xfId="0" applyFont="1" applyFill="1" applyBorder="1" applyAlignment="1">
      <alignment horizontal="right" vertical="center"/>
    </xf>
    <xf numFmtId="9" fontId="151" fillId="71" borderId="23" xfId="0" applyNumberFormat="1" applyFont="1" applyFill="1" applyBorder="1" applyAlignment="1" applyProtection="1">
      <alignment horizontal="center" vertical="center"/>
      <protection locked="0" hidden="1"/>
    </xf>
    <xf numFmtId="9" fontId="151" fillId="71" borderId="24" xfId="0" applyNumberFormat="1" applyFont="1" applyFill="1" applyBorder="1" applyAlignment="1" applyProtection="1">
      <alignment horizontal="center" vertical="center"/>
      <protection locked="0" hidden="1"/>
    </xf>
    <xf numFmtId="0" fontId="213" fillId="77" borderId="55" xfId="0" applyFont="1" applyFill="1" applyBorder="1" applyAlignment="1">
      <alignment horizontal="right" vertical="center"/>
    </xf>
    <xf numFmtId="0" fontId="211" fillId="71" borderId="0" xfId="0" applyFont="1" applyFill="1" applyBorder="1" applyAlignment="1">
      <alignment horizontal="left" vertical="center"/>
    </xf>
    <xf numFmtId="0" fontId="211" fillId="72" borderId="0" xfId="0" applyFont="1" applyFill="1" applyBorder="1" applyAlignment="1">
      <alignment horizontal="right" vertical="center"/>
    </xf>
    <xf numFmtId="0" fontId="211" fillId="72" borderId="22" xfId="0" applyFont="1" applyFill="1" applyBorder="1" applyAlignment="1">
      <alignment horizontal="right" vertical="center"/>
    </xf>
    <xf numFmtId="9" fontId="151" fillId="72" borderId="23" xfId="0" applyNumberFormat="1" applyFont="1" applyFill="1" applyBorder="1" applyAlignment="1" applyProtection="1">
      <alignment horizontal="center" vertical="center"/>
      <protection locked="0" hidden="1"/>
    </xf>
    <xf numFmtId="0" fontId="206" fillId="72" borderId="0" xfId="0" applyFont="1" applyFill="1" applyAlignment="1">
      <alignment vertical="center"/>
    </xf>
    <xf numFmtId="1" fontId="206" fillId="65" borderId="22" xfId="0" applyNumberFormat="1" applyFont="1" applyFill="1" applyBorder="1" applyAlignment="1">
      <alignment horizontal="center" vertical="center"/>
    </xf>
    <xf numFmtId="0" fontId="206" fillId="0" borderId="0" xfId="0" applyFont="1" applyAlignment="1">
      <alignment vertical="center"/>
    </xf>
    <xf numFmtId="0" fontId="206" fillId="65" borderId="48" xfId="0" applyFont="1" applyFill="1" applyBorder="1" applyAlignment="1" applyProtection="1">
      <alignment horizontal="left" vertical="center"/>
      <protection locked="0"/>
    </xf>
    <xf numFmtId="0" fontId="0" fillId="79" borderId="0" xfId="0" applyFill="1"/>
    <xf numFmtId="0" fontId="214" fillId="72" borderId="0" xfId="0" applyFont="1" applyFill="1" applyBorder="1" applyAlignment="1">
      <alignment horizontal="left" vertical="center"/>
    </xf>
    <xf numFmtId="0" fontId="160" fillId="0" borderId="32" xfId="0" applyFont="1" applyFill="1" applyBorder="1" applyAlignment="1">
      <alignment horizontal="center" vertical="center"/>
    </xf>
    <xf numFmtId="0" fontId="162" fillId="0" borderId="34" xfId="0" applyFont="1" applyFill="1" applyBorder="1" applyAlignment="1">
      <alignment vertical="center"/>
    </xf>
    <xf numFmtId="0" fontId="160" fillId="70" borderId="28" xfId="0" applyFont="1" applyFill="1" applyBorder="1" applyAlignment="1">
      <alignment horizontal="left" vertical="center" indent="1"/>
    </xf>
    <xf numFmtId="0" fontId="9" fillId="70" borderId="0" xfId="0" applyFont="1" applyFill="1" applyBorder="1" applyAlignment="1" applyProtection="1">
      <alignment horizontal="left" vertical="center"/>
      <protection locked="0"/>
    </xf>
    <xf numFmtId="0" fontId="9" fillId="70" borderId="0" xfId="0" applyFont="1" applyFill="1"/>
    <xf numFmtId="175" fontId="157" fillId="77" borderId="34" xfId="0" applyNumberFormat="1" applyFont="1" applyFill="1" applyBorder="1" applyAlignment="1">
      <alignment horizontal="center" vertical="center"/>
    </xf>
    <xf numFmtId="175" fontId="157" fillId="77" borderId="33" xfId="0" applyNumberFormat="1" applyFont="1" applyFill="1" applyBorder="1" applyAlignment="1">
      <alignment horizontal="center" vertical="center"/>
    </xf>
    <xf numFmtId="175" fontId="157" fillId="77" borderId="28" xfId="0" applyNumberFormat="1" applyFont="1" applyFill="1" applyBorder="1" applyAlignment="1">
      <alignment horizontal="center" vertical="center"/>
    </xf>
    <xf numFmtId="0" fontId="162" fillId="0" borderId="42" xfId="0" applyFont="1" applyFill="1" applyBorder="1" applyAlignment="1">
      <alignment horizontal="left" vertical="center" indent="1"/>
    </xf>
    <xf numFmtId="0" fontId="162" fillId="0" borderId="59" xfId="0" applyFont="1" applyFill="1" applyBorder="1" applyAlignment="1">
      <alignment horizontal="left" vertical="center" indent="1"/>
    </xf>
    <xf numFmtId="174" fontId="155" fillId="71" borderId="28" xfId="1330" applyNumberFormat="1" applyFont="1" applyFill="1" applyBorder="1" applyAlignment="1">
      <alignment horizontal="center" vertical="center" wrapText="1"/>
    </xf>
    <xf numFmtId="173" fontId="161" fillId="0" borderId="28" xfId="0" applyNumberFormat="1" applyFont="1" applyBorder="1" applyAlignment="1">
      <alignment horizontal="center" vertical="center"/>
    </xf>
    <xf numFmtId="175" fontId="157" fillId="77" borderId="28" xfId="0" applyNumberFormat="1" applyFont="1" applyFill="1" applyBorder="1" applyAlignment="1">
      <alignment horizontal="right" vertical="center" indent="1"/>
    </xf>
    <xf numFmtId="0" fontId="153" fillId="0" borderId="28" xfId="0" applyFont="1" applyBorder="1" applyAlignment="1">
      <alignment horizontal="center" vertical="center"/>
    </xf>
    <xf numFmtId="0" fontId="162" fillId="0" borderId="58" xfId="0" applyFont="1" applyFill="1" applyBorder="1" applyAlignment="1">
      <alignment horizontal="left" vertical="center" indent="1"/>
    </xf>
    <xf numFmtId="49" fontId="155" fillId="71" borderId="34" xfId="1469" applyNumberFormat="1" applyFont="1" applyFill="1" applyBorder="1" applyAlignment="1">
      <alignment horizontal="center" vertical="center"/>
    </xf>
    <xf numFmtId="175" fontId="157" fillId="77" borderId="38" xfId="0" applyNumberFormat="1" applyFont="1" applyFill="1" applyBorder="1" applyAlignment="1">
      <alignment horizontal="center" vertical="center"/>
    </xf>
    <xf numFmtId="0" fontId="160" fillId="0" borderId="34" xfId="1469" applyNumberFormat="1" applyFont="1" applyFill="1" applyBorder="1" applyAlignment="1">
      <alignment horizontal="center" vertical="center" wrapText="1"/>
    </xf>
    <xf numFmtId="0" fontId="160" fillId="0" borderId="38" xfId="1469" applyNumberFormat="1" applyFont="1" applyFill="1" applyBorder="1" applyAlignment="1">
      <alignment horizontal="center" vertical="center" wrapText="1"/>
    </xf>
    <xf numFmtId="175" fontId="160" fillId="65" borderId="28" xfId="0" applyNumberFormat="1" applyFont="1" applyFill="1" applyBorder="1" applyAlignment="1">
      <alignment horizontal="right" vertical="center" indent="1"/>
    </xf>
    <xf numFmtId="0" fontId="47" fillId="77" borderId="55" xfId="0" applyFont="1" applyFill="1" applyBorder="1" applyAlignment="1">
      <alignment horizontal="center" vertical="center"/>
    </xf>
    <xf numFmtId="0" fontId="47" fillId="77" borderId="0" xfId="0" applyFont="1" applyFill="1" applyBorder="1" applyAlignment="1">
      <alignment horizontal="center" vertical="center"/>
    </xf>
    <xf numFmtId="0" fontId="160" fillId="0" borderId="34" xfId="0" applyFont="1" applyFill="1" applyBorder="1" applyAlignment="1">
      <alignment horizontal="center" vertical="center" wrapText="1"/>
    </xf>
    <xf numFmtId="0" fontId="160" fillId="0" borderId="33" xfId="0" applyFont="1" applyFill="1" applyBorder="1" applyAlignment="1">
      <alignment horizontal="center" vertical="center" wrapText="1"/>
    </xf>
    <xf numFmtId="0" fontId="153" fillId="0" borderId="28" xfId="0" applyFont="1" applyBorder="1" applyAlignment="1">
      <alignment horizontal="center" vertical="center" wrapText="1"/>
    </xf>
    <xf numFmtId="0" fontId="153" fillId="0" borderId="34" xfId="0" applyFont="1" applyBorder="1" applyAlignment="1">
      <alignment horizontal="center" vertical="center"/>
    </xf>
    <xf numFmtId="0" fontId="153" fillId="0" borderId="33" xfId="0" applyFont="1" applyBorder="1" applyAlignment="1">
      <alignment horizontal="center" vertical="center"/>
    </xf>
    <xf numFmtId="0" fontId="160" fillId="71" borderId="34" xfId="0" applyFont="1" applyFill="1" applyBorder="1" applyAlignment="1" applyProtection="1">
      <alignment horizontal="center" vertical="center"/>
      <protection locked="0"/>
    </xf>
    <xf numFmtId="175" fontId="160" fillId="75" borderId="34" xfId="0" applyNumberFormat="1" applyFont="1" applyFill="1" applyBorder="1" applyAlignment="1">
      <alignment horizontal="center" vertical="center"/>
    </xf>
    <xf numFmtId="175" fontId="157" fillId="77" borderId="28" xfId="0" applyNumberFormat="1" applyFont="1" applyFill="1" applyBorder="1" applyAlignment="1">
      <alignment horizontal="center" vertical="center"/>
    </xf>
    <xf numFmtId="175" fontId="155" fillId="71" borderId="28" xfId="0" applyNumberFormat="1" applyFont="1" applyFill="1" applyBorder="1" applyAlignment="1">
      <alignment horizontal="center" vertical="center"/>
    </xf>
    <xf numFmtId="0" fontId="162" fillId="0" borderId="58" xfId="0" applyFont="1" applyFill="1" applyBorder="1" applyAlignment="1">
      <alignment horizontal="left" vertical="center" indent="1"/>
    </xf>
    <xf numFmtId="0" fontId="160" fillId="0" borderId="34" xfId="0" applyFont="1" applyFill="1" applyBorder="1" applyAlignment="1">
      <alignment horizontal="center" vertical="center" wrapText="1"/>
    </xf>
    <xf numFmtId="0" fontId="47" fillId="77" borderId="0" xfId="0" applyFont="1" applyFill="1" applyBorder="1" applyAlignment="1">
      <alignment horizontal="center" vertical="center"/>
    </xf>
    <xf numFmtId="0" fontId="160" fillId="71" borderId="34" xfId="0" applyFont="1" applyFill="1" applyBorder="1" applyAlignment="1" applyProtection="1">
      <alignment horizontal="center" vertical="center"/>
      <protection locked="0"/>
    </xf>
    <xf numFmtId="0" fontId="183" fillId="0" borderId="34" xfId="0" applyFont="1" applyFill="1" applyBorder="1" applyAlignment="1">
      <alignment horizontal="center" vertical="center"/>
    </xf>
    <xf numFmtId="0" fontId="179" fillId="0" borderId="34" xfId="0" applyFont="1" applyBorder="1" applyAlignment="1">
      <alignment horizontal="center" vertical="center" wrapText="1"/>
    </xf>
    <xf numFmtId="0" fontId="162" fillId="0" borderId="29" xfId="0" applyFont="1" applyFill="1" applyBorder="1" applyAlignment="1">
      <alignment horizontal="left" vertical="center" indent="1"/>
    </xf>
    <xf numFmtId="0" fontId="173" fillId="0" borderId="29" xfId="0" applyFont="1" applyFill="1" applyBorder="1" applyAlignment="1">
      <alignment horizontal="center" vertical="center"/>
    </xf>
    <xf numFmtId="175" fontId="162" fillId="75" borderId="29" xfId="0" applyNumberFormat="1" applyFont="1" applyFill="1" applyBorder="1" applyAlignment="1">
      <alignment horizontal="center" vertical="center"/>
    </xf>
    <xf numFmtId="0" fontId="162" fillId="71" borderId="29" xfId="0" applyFont="1" applyFill="1" applyBorder="1" applyAlignment="1" applyProtection="1">
      <alignment horizontal="center" vertical="center"/>
      <protection locked="0"/>
    </xf>
    <xf numFmtId="1" fontId="179" fillId="0" borderId="33" xfId="1653" applyNumberFormat="1" applyFont="1" applyFill="1" applyBorder="1" applyAlignment="1">
      <alignment horizontal="center" vertical="center" wrapText="1"/>
    </xf>
    <xf numFmtId="175" fontId="154" fillId="70" borderId="0" xfId="0" applyNumberFormat="1" applyFont="1" applyFill="1" applyBorder="1" applyAlignment="1">
      <alignment horizontal="center" vertical="center"/>
    </xf>
    <xf numFmtId="0" fontId="10" fillId="71" borderId="0" xfId="0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79" fillId="0" borderId="0" xfId="0" applyFont="1" applyBorder="1" applyAlignment="1">
      <alignment horizontal="center" vertical="center"/>
    </xf>
    <xf numFmtId="173" fontId="161" fillId="0" borderId="0" xfId="0" applyNumberFormat="1" applyFont="1" applyFill="1" applyBorder="1" applyAlignment="1">
      <alignment horizontal="center" vertical="center"/>
    </xf>
    <xf numFmtId="172" fontId="153" fillId="0" borderId="0" xfId="0" applyNumberFormat="1" applyFont="1" applyFill="1" applyBorder="1" applyAlignment="1">
      <alignment horizontal="center" vertical="center"/>
    </xf>
    <xf numFmtId="0" fontId="162" fillId="0" borderId="0" xfId="0" applyFont="1" applyFill="1" applyBorder="1" applyAlignment="1">
      <alignment horizontal="left" vertical="center"/>
    </xf>
    <xf numFmtId="0" fontId="159" fillId="0" borderId="0" xfId="0" applyFont="1" applyFill="1" applyBorder="1" applyAlignment="1">
      <alignment horizontal="left" vertical="center" indent="1"/>
    </xf>
    <xf numFmtId="0" fontId="153" fillId="0" borderId="0" xfId="0" applyFont="1" applyBorder="1" applyAlignment="1">
      <alignment horizontal="center" vertical="center"/>
    </xf>
    <xf numFmtId="172" fontId="153" fillId="0" borderId="0" xfId="0" applyNumberFormat="1" applyFont="1" applyFill="1" applyBorder="1" applyAlignment="1">
      <alignment horizontal="center" vertical="center" wrapText="1"/>
    </xf>
    <xf numFmtId="0" fontId="153" fillId="0" borderId="0" xfId="0" applyFont="1" applyBorder="1" applyAlignment="1">
      <alignment horizontal="center" vertical="center" wrapText="1"/>
    </xf>
    <xf numFmtId="175" fontId="157" fillId="77" borderId="0" xfId="0" applyNumberFormat="1" applyFont="1" applyFill="1" applyBorder="1" applyAlignment="1">
      <alignment horizontal="center" vertical="center"/>
    </xf>
    <xf numFmtId="0" fontId="162" fillId="0" borderId="0" xfId="0" applyFont="1" applyFill="1" applyBorder="1" applyAlignment="1">
      <alignment horizontal="left" vertical="center" indent="1"/>
    </xf>
    <xf numFmtId="0" fontId="162" fillId="0" borderId="74" xfId="0" applyFont="1" applyFill="1" applyBorder="1" applyAlignment="1">
      <alignment horizontal="left" vertical="center" indent="1"/>
    </xf>
    <xf numFmtId="0" fontId="173" fillId="0" borderId="74" xfId="0" applyFont="1" applyFill="1" applyBorder="1" applyAlignment="1">
      <alignment horizontal="center" vertical="center"/>
    </xf>
    <xf numFmtId="175" fontId="162" fillId="75" borderId="74" xfId="0" applyNumberFormat="1" applyFont="1" applyFill="1" applyBorder="1" applyAlignment="1">
      <alignment horizontal="center" vertical="center"/>
    </xf>
    <xf numFmtId="0" fontId="162" fillId="71" borderId="74" xfId="0" applyFont="1" applyFill="1" applyBorder="1" applyAlignment="1" applyProtection="1">
      <alignment horizontal="center" vertical="center"/>
      <protection locked="0"/>
    </xf>
    <xf numFmtId="0" fontId="160" fillId="0" borderId="29" xfId="1469" applyNumberFormat="1" applyFont="1" applyFill="1" applyBorder="1" applyAlignment="1">
      <alignment horizontal="center" vertical="center" wrapText="1"/>
    </xf>
    <xf numFmtId="0" fontId="179" fillId="0" borderId="33" xfId="0" applyFont="1" applyBorder="1" applyAlignment="1">
      <alignment horizontal="center" vertical="center" wrapText="1"/>
    </xf>
    <xf numFmtId="1" fontId="179" fillId="0" borderId="34" xfId="1653" applyNumberFormat="1" applyFont="1" applyFill="1" applyBorder="1" applyAlignment="1">
      <alignment horizontal="center" vertical="center" wrapText="1"/>
    </xf>
    <xf numFmtId="0" fontId="162" fillId="0" borderId="61" xfId="0" applyFont="1" applyFill="1" applyBorder="1" applyAlignment="1">
      <alignment horizontal="left" vertical="center" indent="1"/>
    </xf>
    <xf numFmtId="0" fontId="173" fillId="0" borderId="0" xfId="0" applyFont="1" applyFill="1" applyBorder="1" applyAlignment="1">
      <alignment horizontal="center" vertical="center"/>
    </xf>
    <xf numFmtId="175" fontId="162" fillId="75" borderId="0" xfId="0" applyNumberFormat="1" applyFont="1" applyFill="1" applyBorder="1" applyAlignment="1">
      <alignment horizontal="center" vertical="center"/>
    </xf>
    <xf numFmtId="0" fontId="162" fillId="71" borderId="0" xfId="0" applyFont="1" applyFill="1" applyBorder="1" applyAlignment="1" applyProtection="1">
      <alignment horizontal="center" vertical="center"/>
      <protection locked="0"/>
    </xf>
    <xf numFmtId="1" fontId="207" fillId="0" borderId="38" xfId="1653" applyNumberFormat="1" applyFont="1" applyFill="1" applyBorder="1" applyAlignment="1">
      <alignment horizontal="center" vertical="center" wrapText="1"/>
    </xf>
    <xf numFmtId="0" fontId="2" fillId="0" borderId="38" xfId="0" applyFont="1" applyBorder="1" applyAlignment="1">
      <alignment horizontal="center" vertical="center"/>
    </xf>
    <xf numFmtId="0" fontId="2" fillId="0" borderId="62" xfId="0" applyFont="1" applyBorder="1" applyAlignment="1">
      <alignment horizontal="center" vertical="center"/>
    </xf>
    <xf numFmtId="174" fontId="157" fillId="66" borderId="92" xfId="1330" applyNumberFormat="1" applyFont="1" applyFill="1" applyBorder="1" applyAlignment="1">
      <alignment horizontal="center" vertical="center" wrapText="1"/>
    </xf>
    <xf numFmtId="0" fontId="157" fillId="66" borderId="92" xfId="0" applyFont="1" applyFill="1" applyBorder="1" applyAlignment="1">
      <alignment horizontal="center" vertical="center" wrapText="1"/>
    </xf>
    <xf numFmtId="0" fontId="157" fillId="66" borderId="93" xfId="0" applyFont="1" applyFill="1" applyBorder="1" applyAlignment="1">
      <alignment horizontal="center" vertical="center" wrapText="1"/>
    </xf>
    <xf numFmtId="172" fontId="155" fillId="0" borderId="34" xfId="0" applyNumberFormat="1" applyFont="1" applyFill="1" applyBorder="1" applyAlignment="1">
      <alignment horizontal="center" vertical="center" wrapText="1"/>
    </xf>
    <xf numFmtId="207" fontId="151" fillId="71" borderId="23" xfId="0" applyNumberFormat="1" applyFont="1" applyFill="1" applyBorder="1" applyAlignment="1">
      <alignment horizontal="center" vertical="center"/>
    </xf>
    <xf numFmtId="0" fontId="171" fillId="66" borderId="0" xfId="0" applyFont="1" applyFill="1" applyBorder="1" applyAlignment="1">
      <alignment horizontal="left" vertical="center"/>
    </xf>
    <xf numFmtId="174" fontId="155" fillId="0" borderId="34" xfId="1330" applyNumberFormat="1" applyFont="1" applyFill="1" applyBorder="1" applyAlignment="1">
      <alignment vertical="center" wrapText="1"/>
    </xf>
    <xf numFmtId="207" fontId="160" fillId="75" borderId="0" xfId="0" applyNumberFormat="1" applyFont="1" applyFill="1" applyBorder="1" applyAlignment="1">
      <alignment horizontal="center" vertical="center"/>
    </xf>
    <xf numFmtId="175" fontId="155" fillId="70" borderId="28" xfId="0" applyNumberFormat="1" applyFont="1" applyFill="1" applyBorder="1" applyAlignment="1">
      <alignment horizontal="center" vertical="center"/>
    </xf>
    <xf numFmtId="208" fontId="157" fillId="77" borderId="34" xfId="0" applyNumberFormat="1" applyFont="1" applyFill="1" applyBorder="1" applyAlignment="1">
      <alignment horizontal="center" vertical="center"/>
    </xf>
    <xf numFmtId="1" fontId="179" fillId="0" borderId="34" xfId="1385" applyNumberFormat="1" applyFont="1" applyFill="1" applyBorder="1" applyAlignment="1">
      <alignment horizontal="center" vertical="center" wrapText="1"/>
    </xf>
    <xf numFmtId="0" fontId="191" fillId="0" borderId="34" xfId="0" applyFont="1" applyFill="1" applyBorder="1"/>
    <xf numFmtId="0" fontId="158" fillId="66" borderId="91" xfId="0" applyFont="1" applyFill="1" applyBorder="1" applyAlignment="1">
      <alignment vertical="center"/>
    </xf>
    <xf numFmtId="0" fontId="158" fillId="66" borderId="92" xfId="0" applyFont="1" applyFill="1" applyBorder="1" applyAlignment="1">
      <alignment vertical="center"/>
    </xf>
    <xf numFmtId="172" fontId="160" fillId="0" borderId="34" xfId="0" applyNumberFormat="1" applyFont="1" applyFill="1" applyBorder="1" applyAlignment="1">
      <alignment horizontal="center" vertical="center" wrapText="1"/>
    </xf>
    <xf numFmtId="0" fontId="153" fillId="0" borderId="34" xfId="0" applyFont="1" applyBorder="1" applyAlignment="1">
      <alignment horizontal="center" vertical="center" wrapText="1"/>
    </xf>
    <xf numFmtId="0" fontId="139" fillId="77" borderId="55" xfId="0" applyFont="1" applyFill="1" applyBorder="1" applyAlignment="1">
      <alignment horizontal="center" vertical="center"/>
    </xf>
    <xf numFmtId="0" fontId="139" fillId="77" borderId="0" xfId="0" applyFont="1" applyFill="1" applyBorder="1" applyAlignment="1">
      <alignment horizontal="center" vertical="center"/>
    </xf>
    <xf numFmtId="0" fontId="16" fillId="71" borderId="0" xfId="0" applyFont="1" applyFill="1" applyBorder="1" applyAlignment="1">
      <alignment horizontal="center"/>
    </xf>
    <xf numFmtId="9" fontId="155" fillId="65" borderId="0" xfId="0" applyNumberFormat="1" applyFont="1" applyFill="1" applyBorder="1" applyAlignment="1">
      <alignment horizontal="center" vertical="center" wrapText="1"/>
    </xf>
    <xf numFmtId="0" fontId="124" fillId="65" borderId="0" xfId="1321" applyFont="1" applyFill="1" applyBorder="1" applyAlignment="1" applyProtection="1">
      <alignment horizontal="center"/>
    </xf>
    <xf numFmtId="0" fontId="128" fillId="71" borderId="0" xfId="0" applyFont="1" applyFill="1" applyAlignment="1">
      <alignment horizontal="center" vertical="center" wrapText="1"/>
    </xf>
    <xf numFmtId="0" fontId="138" fillId="77" borderId="0" xfId="0" applyFont="1" applyFill="1" applyBorder="1" applyAlignment="1">
      <alignment horizontal="center" vertical="center"/>
    </xf>
    <xf numFmtId="0" fontId="138" fillId="77" borderId="55" xfId="0" applyFont="1" applyFill="1" applyBorder="1" applyAlignment="1">
      <alignment horizontal="center" vertical="center"/>
    </xf>
    <xf numFmtId="0" fontId="149" fillId="71" borderId="0" xfId="0" applyFont="1" applyFill="1" applyBorder="1" applyAlignment="1">
      <alignment horizontal="center" vertical="center"/>
    </xf>
    <xf numFmtId="0" fontId="158" fillId="66" borderId="0" xfId="0" applyFont="1" applyFill="1" applyBorder="1" applyAlignment="1">
      <alignment horizontal="left" vertical="center" indent="1"/>
    </xf>
    <xf numFmtId="0" fontId="153" fillId="71" borderId="42" xfId="0" applyFont="1" applyFill="1" applyBorder="1" applyAlignment="1">
      <alignment horizontal="left" vertical="center" wrapText="1" indent="1"/>
    </xf>
    <xf numFmtId="0" fontId="182" fillId="65" borderId="48" xfId="0" applyFont="1" applyFill="1" applyBorder="1" applyAlignment="1">
      <alignment horizontal="left" vertical="center" indent="1"/>
    </xf>
    <xf numFmtId="0" fontId="160" fillId="0" borderId="28" xfId="0" applyFont="1" applyFill="1" applyBorder="1" applyAlignment="1">
      <alignment horizontal="center" vertical="center"/>
    </xf>
    <xf numFmtId="0" fontId="162" fillId="0" borderId="42" xfId="0" applyFont="1" applyFill="1" applyBorder="1" applyAlignment="1">
      <alignment vertical="center"/>
    </xf>
    <xf numFmtId="0" fontId="163" fillId="0" borderId="42" xfId="0" applyFont="1" applyFill="1" applyBorder="1" applyAlignment="1">
      <alignment vertical="center"/>
    </xf>
    <xf numFmtId="0" fontId="155" fillId="71" borderId="31" xfId="0" applyFont="1" applyFill="1" applyBorder="1" applyAlignment="1">
      <alignment horizontal="left" vertical="center"/>
    </xf>
    <xf numFmtId="0" fontId="162" fillId="0" borderId="42" xfId="0" applyFont="1" applyFill="1" applyBorder="1" applyAlignment="1">
      <alignment horizontal="left" vertical="center" indent="1"/>
    </xf>
    <xf numFmtId="175" fontId="155" fillId="71" borderId="84" xfId="1470" applyNumberFormat="1" applyFont="1" applyFill="1" applyBorder="1" applyAlignment="1">
      <alignment horizontal="center" vertical="center"/>
    </xf>
    <xf numFmtId="173" fontId="161" fillId="0" borderId="28" xfId="0" applyNumberFormat="1" applyFont="1" applyBorder="1" applyAlignment="1">
      <alignment horizontal="center" vertical="center"/>
    </xf>
    <xf numFmtId="207" fontId="160" fillId="75" borderId="34" xfId="0" applyNumberFormat="1" applyFont="1" applyFill="1" applyBorder="1" applyAlignment="1">
      <alignment horizontal="center" vertical="center"/>
    </xf>
    <xf numFmtId="0" fontId="155" fillId="71" borderId="28" xfId="0" applyFont="1" applyFill="1" applyBorder="1" applyAlignment="1">
      <alignment horizontal="center" vertical="center" wrapText="1"/>
    </xf>
    <xf numFmtId="175" fontId="155" fillId="71" borderId="77" xfId="0" applyNumberFormat="1" applyFont="1" applyFill="1" applyBorder="1" applyAlignment="1">
      <alignment horizontal="center" vertical="center" wrapText="1"/>
    </xf>
    <xf numFmtId="175" fontId="155" fillId="71" borderId="80" xfId="0" applyNumberFormat="1" applyFont="1" applyFill="1" applyBorder="1" applyAlignment="1">
      <alignment horizontal="center" vertical="center" wrapText="1"/>
    </xf>
    <xf numFmtId="207" fontId="160" fillId="75" borderId="77" xfId="0" applyNumberFormat="1" applyFont="1" applyFill="1" applyBorder="1" applyAlignment="1">
      <alignment horizontal="center" vertical="center"/>
    </xf>
    <xf numFmtId="207" fontId="160" fillId="75" borderId="80" xfId="0" applyNumberFormat="1" applyFont="1" applyFill="1" applyBorder="1" applyAlignment="1">
      <alignment horizontal="center" vertical="center"/>
    </xf>
    <xf numFmtId="0" fontId="155" fillId="71" borderId="31" xfId="0" applyFont="1" applyFill="1" applyBorder="1" applyAlignment="1">
      <alignment horizontal="left" vertical="center" indent="1"/>
    </xf>
    <xf numFmtId="175" fontId="155" fillId="71" borderId="94" xfId="1470" applyNumberFormat="1" applyFont="1" applyFill="1" applyBorder="1" applyAlignment="1">
      <alignment horizontal="center" vertical="center"/>
    </xf>
    <xf numFmtId="173" fontId="161" fillId="0" borderId="28" xfId="0" applyNumberFormat="1" applyFont="1" applyBorder="1" applyAlignment="1">
      <alignment horizontal="center" vertical="center"/>
    </xf>
    <xf numFmtId="0" fontId="174" fillId="70" borderId="0" xfId="0" applyFont="1" applyFill="1"/>
    <xf numFmtId="0" fontId="183" fillId="70" borderId="0" xfId="0" applyFont="1" applyFill="1" applyAlignment="1">
      <alignment horizontal="center" vertical="center" wrapText="1"/>
    </xf>
    <xf numFmtId="0" fontId="208" fillId="0" borderId="0" xfId="0" applyFont="1" applyAlignment="1">
      <alignment horizontal="center"/>
    </xf>
    <xf numFmtId="0" fontId="183" fillId="70" borderId="0" xfId="0" applyFont="1" applyFill="1" applyAlignment="1">
      <alignment horizontal="center"/>
    </xf>
    <xf numFmtId="0" fontId="0" fillId="70" borderId="0" xfId="0" applyFill="1" applyAlignment="1">
      <alignment horizontal="center"/>
    </xf>
    <xf numFmtId="0" fontId="127" fillId="65" borderId="0" xfId="0" applyFont="1" applyFill="1" applyAlignment="1">
      <alignment horizontal="center"/>
    </xf>
    <xf numFmtId="0" fontId="170" fillId="77" borderId="36" xfId="0" applyFont="1" applyFill="1" applyBorder="1" applyAlignment="1">
      <alignment horizontal="center" vertical="center"/>
    </xf>
    <xf numFmtId="0" fontId="170" fillId="77" borderId="37" xfId="0" applyFont="1" applyFill="1" applyBorder="1" applyAlignment="1">
      <alignment horizontal="center" vertical="center"/>
    </xf>
    <xf numFmtId="0" fontId="153" fillId="0" borderId="30" xfId="0" applyFont="1" applyFill="1" applyBorder="1" applyAlignment="1">
      <alignment horizontal="left" vertical="center" wrapText="1"/>
    </xf>
    <xf numFmtId="0" fontId="153" fillId="0" borderId="31" xfId="0" applyFont="1" applyFill="1" applyBorder="1" applyAlignment="1">
      <alignment horizontal="left" vertical="center" wrapText="1"/>
    </xf>
    <xf numFmtId="0" fontId="153" fillId="0" borderId="32" xfId="0" applyFont="1" applyFill="1" applyBorder="1" applyAlignment="1">
      <alignment horizontal="left" vertical="center" wrapText="1"/>
    </xf>
    <xf numFmtId="175" fontId="157" fillId="77" borderId="28" xfId="0" applyNumberFormat="1" applyFont="1" applyFill="1" applyBorder="1" applyAlignment="1">
      <alignment horizontal="center" vertical="center"/>
    </xf>
    <xf numFmtId="175" fontId="155" fillId="71" borderId="34" xfId="1470" applyNumberFormat="1" applyFont="1" applyFill="1" applyBorder="1" applyAlignment="1">
      <alignment horizontal="center" vertical="center"/>
    </xf>
    <xf numFmtId="175" fontId="155" fillId="71" borderId="33" xfId="1470" applyNumberFormat="1" applyFont="1" applyFill="1" applyBorder="1" applyAlignment="1">
      <alignment horizontal="center" vertical="center"/>
    </xf>
    <xf numFmtId="0" fontId="153" fillId="71" borderId="42" xfId="0" applyFont="1" applyFill="1" applyBorder="1" applyAlignment="1">
      <alignment horizontal="left" vertical="center" wrapText="1" indent="1"/>
    </xf>
    <xf numFmtId="0" fontId="153" fillId="71" borderId="28" xfId="0" applyFont="1" applyFill="1" applyBorder="1" applyAlignment="1">
      <alignment horizontal="left" vertical="center" wrapText="1" indent="1"/>
    </xf>
    <xf numFmtId="0" fontId="153" fillId="71" borderId="43" xfId="0" applyFont="1" applyFill="1" applyBorder="1" applyAlignment="1">
      <alignment horizontal="left" vertical="center" wrapText="1" indent="1"/>
    </xf>
    <xf numFmtId="0" fontId="162" fillId="0" borderId="74" xfId="0" applyFont="1" applyFill="1" applyBorder="1" applyAlignment="1">
      <alignment horizontal="left" vertical="center"/>
    </xf>
    <xf numFmtId="0" fontId="162" fillId="0" borderId="29" xfId="0" applyFont="1" applyFill="1" applyBorder="1" applyAlignment="1">
      <alignment horizontal="left" vertical="center"/>
    </xf>
    <xf numFmtId="0" fontId="161" fillId="70" borderId="28" xfId="1469" applyNumberFormat="1" applyFont="1" applyFill="1" applyBorder="1" applyAlignment="1">
      <alignment horizontal="center" vertical="center" wrapText="1"/>
    </xf>
    <xf numFmtId="0" fontId="161" fillId="70" borderId="28" xfId="0" applyFont="1" applyFill="1" applyBorder="1" applyAlignment="1">
      <alignment horizontal="center" vertical="center"/>
    </xf>
    <xf numFmtId="0" fontId="155" fillId="0" borderId="28" xfId="1469" applyNumberFormat="1" applyFont="1" applyBorder="1" applyAlignment="1">
      <alignment horizontal="center" vertical="center" wrapText="1"/>
    </xf>
    <xf numFmtId="175" fontId="155" fillId="71" borderId="34" xfId="0" applyNumberFormat="1" applyFont="1" applyFill="1" applyBorder="1" applyAlignment="1">
      <alignment horizontal="center" vertical="center"/>
    </xf>
    <xf numFmtId="175" fontId="155" fillId="71" borderId="33" xfId="0" applyNumberFormat="1" applyFont="1" applyFill="1" applyBorder="1" applyAlignment="1">
      <alignment horizontal="center" vertical="center"/>
    </xf>
    <xf numFmtId="0" fontId="158" fillId="66" borderId="40" xfId="0" applyFont="1" applyFill="1" applyBorder="1" applyAlignment="1">
      <alignment horizontal="left" vertical="center"/>
    </xf>
    <xf numFmtId="0" fontId="158" fillId="66" borderId="31" xfId="0" applyFont="1" applyFill="1" applyBorder="1" applyAlignment="1">
      <alignment horizontal="left" vertical="center"/>
    </xf>
    <xf numFmtId="0" fontId="158" fillId="66" borderId="41" xfId="0" applyFont="1" applyFill="1" applyBorder="1" applyAlignment="1">
      <alignment horizontal="left" vertical="center"/>
    </xf>
    <xf numFmtId="173" fontId="161" fillId="0" borderId="30" xfId="0" applyNumberFormat="1" applyFont="1" applyBorder="1" applyAlignment="1">
      <alignment horizontal="center" vertical="center"/>
    </xf>
    <xf numFmtId="173" fontId="161" fillId="0" borderId="32" xfId="0" applyNumberFormat="1" applyFont="1" applyBorder="1" applyAlignment="1">
      <alignment horizontal="center" vertical="center"/>
    </xf>
    <xf numFmtId="0" fontId="153" fillId="65" borderId="30" xfId="0" applyFont="1" applyFill="1" applyBorder="1" applyAlignment="1">
      <alignment horizontal="center" vertical="center"/>
    </xf>
    <xf numFmtId="0" fontId="153" fillId="65" borderId="32" xfId="0" applyFont="1" applyFill="1" applyBorder="1" applyAlignment="1">
      <alignment horizontal="center" vertical="center"/>
    </xf>
    <xf numFmtId="0" fontId="155" fillId="71" borderId="31" xfId="0" applyFont="1" applyFill="1" applyBorder="1" applyAlignment="1">
      <alignment horizontal="center" vertical="center"/>
    </xf>
    <xf numFmtId="0" fontId="155" fillId="71" borderId="32" xfId="0" applyFont="1" applyFill="1" applyBorder="1" applyAlignment="1">
      <alignment horizontal="center" vertical="center"/>
    </xf>
    <xf numFmtId="0" fontId="155" fillId="71" borderId="30" xfId="0" applyFont="1" applyFill="1" applyBorder="1" applyAlignment="1">
      <alignment horizontal="left" vertical="center"/>
    </xf>
    <xf numFmtId="0" fontId="155" fillId="71" borderId="31" xfId="0" applyFont="1" applyFill="1" applyBorder="1" applyAlignment="1">
      <alignment horizontal="left" vertical="center"/>
    </xf>
    <xf numFmtId="175" fontId="155" fillId="71" borderId="94" xfId="1470" applyNumberFormat="1" applyFont="1" applyFill="1" applyBorder="1" applyAlignment="1">
      <alignment horizontal="center" vertical="center"/>
    </xf>
    <xf numFmtId="175" fontId="155" fillId="71" borderId="84" xfId="1470" applyNumberFormat="1" applyFont="1" applyFill="1" applyBorder="1" applyAlignment="1">
      <alignment horizontal="center" vertical="center"/>
    </xf>
    <xf numFmtId="0" fontId="162" fillId="0" borderId="42" xfId="0" applyFont="1" applyFill="1" applyBorder="1" applyAlignment="1">
      <alignment horizontal="left" vertical="center" indent="1"/>
    </xf>
    <xf numFmtId="0" fontId="163" fillId="0" borderId="42" xfId="0" applyFont="1" applyFill="1" applyBorder="1" applyAlignment="1">
      <alignment horizontal="left" vertical="center" indent="1"/>
    </xf>
    <xf numFmtId="0" fontId="158" fillId="66" borderId="0" xfId="0" applyFont="1" applyFill="1" applyBorder="1" applyAlignment="1">
      <alignment horizontal="left" vertical="center" indent="1"/>
    </xf>
    <xf numFmtId="0" fontId="162" fillId="0" borderId="58" xfId="0" applyFont="1" applyFill="1" applyBorder="1" applyAlignment="1">
      <alignment horizontal="left" vertical="center"/>
    </xf>
    <xf numFmtId="0" fontId="162" fillId="0" borderId="59" xfId="0" applyFont="1" applyFill="1" applyBorder="1" applyAlignment="1">
      <alignment horizontal="left" vertical="center"/>
    </xf>
    <xf numFmtId="0" fontId="161" fillId="70" borderId="69" xfId="1469" applyNumberFormat="1" applyFont="1" applyFill="1" applyBorder="1" applyAlignment="1">
      <alignment horizontal="center" vertical="center" wrapText="1"/>
    </xf>
    <xf numFmtId="0" fontId="161" fillId="70" borderId="71" xfId="1469" applyNumberFormat="1" applyFont="1" applyFill="1" applyBorder="1" applyAlignment="1">
      <alignment horizontal="center" vertical="center" wrapText="1"/>
    </xf>
    <xf numFmtId="0" fontId="155" fillId="71" borderId="30" xfId="0" applyFont="1" applyFill="1" applyBorder="1" applyAlignment="1">
      <alignment horizontal="center" vertical="center" wrapText="1"/>
    </xf>
    <xf numFmtId="0" fontId="155" fillId="71" borderId="32" xfId="0" applyFont="1" applyFill="1" applyBorder="1" applyAlignment="1">
      <alignment horizontal="center" vertical="center" wrapText="1"/>
    </xf>
    <xf numFmtId="0" fontId="161" fillId="70" borderId="28" xfId="1470" applyNumberFormat="1" applyFont="1" applyFill="1" applyBorder="1" applyAlignment="1">
      <alignment horizontal="center" vertical="center" wrapText="1"/>
    </xf>
    <xf numFmtId="0" fontId="182" fillId="65" borderId="48" xfId="0" applyFont="1" applyFill="1" applyBorder="1" applyAlignment="1">
      <alignment horizontal="left" vertical="center" indent="1"/>
    </xf>
    <xf numFmtId="0" fontId="178" fillId="65" borderId="0" xfId="0" applyFont="1" applyFill="1" applyBorder="1" applyAlignment="1">
      <alignment horizontal="left" vertical="center" indent="1"/>
    </xf>
    <xf numFmtId="0" fontId="178" fillId="65" borderId="49" xfId="0" applyFont="1" applyFill="1" applyBorder="1" applyAlignment="1">
      <alignment horizontal="left" vertical="center" indent="1"/>
    </xf>
    <xf numFmtId="0" fontId="178" fillId="65" borderId="48" xfId="0" applyFont="1" applyFill="1" applyBorder="1" applyAlignment="1">
      <alignment horizontal="left" vertical="center" indent="1"/>
    </xf>
    <xf numFmtId="0" fontId="153" fillId="71" borderId="0" xfId="0" applyFont="1" applyFill="1" applyBorder="1" applyAlignment="1">
      <alignment horizontal="left" vertical="center" wrapText="1" indent="1"/>
    </xf>
    <xf numFmtId="0" fontId="162" fillId="0" borderId="59" xfId="0" applyFont="1" applyFill="1" applyBorder="1" applyAlignment="1">
      <alignment horizontal="left" vertical="center" indent="1"/>
    </xf>
    <xf numFmtId="0" fontId="161" fillId="70" borderId="33" xfId="1469" applyNumberFormat="1" applyFont="1" applyFill="1" applyBorder="1" applyAlignment="1">
      <alignment horizontal="center" vertical="center" wrapText="1"/>
    </xf>
    <xf numFmtId="0" fontId="155" fillId="0" borderId="33" xfId="1469" applyNumberFormat="1" applyFont="1" applyFill="1" applyBorder="1" applyAlignment="1">
      <alignment horizontal="center" vertical="center" wrapText="1"/>
    </xf>
    <xf numFmtId="0" fontId="155" fillId="0" borderId="28" xfId="1469" applyNumberFormat="1" applyFont="1" applyFill="1" applyBorder="1" applyAlignment="1">
      <alignment horizontal="center" vertical="center" wrapText="1"/>
    </xf>
    <xf numFmtId="0" fontId="151" fillId="71" borderId="0" xfId="0" applyFont="1" applyFill="1" applyBorder="1" applyAlignment="1">
      <alignment horizontal="right" vertical="center"/>
    </xf>
    <xf numFmtId="49" fontId="155" fillId="71" borderId="28" xfId="1469" applyNumberFormat="1" applyFont="1" applyFill="1" applyBorder="1" applyAlignment="1">
      <alignment horizontal="center" vertical="center" wrapText="1"/>
    </xf>
    <xf numFmtId="0" fontId="155" fillId="71" borderId="34" xfId="0" applyFont="1" applyFill="1" applyBorder="1" applyAlignment="1">
      <alignment horizontal="center" vertical="center" wrapText="1"/>
    </xf>
    <xf numFmtId="173" fontId="155" fillId="71" borderId="28" xfId="0" applyNumberFormat="1" applyFont="1" applyFill="1" applyBorder="1" applyAlignment="1">
      <alignment horizontal="center" vertical="center" wrapText="1"/>
    </xf>
    <xf numFmtId="174" fontId="155" fillId="71" borderId="28" xfId="1330" applyNumberFormat="1" applyFont="1" applyFill="1" applyBorder="1" applyAlignment="1">
      <alignment horizontal="center" vertical="center" wrapText="1"/>
    </xf>
    <xf numFmtId="174" fontId="155" fillId="71" borderId="34" xfId="1330" applyNumberFormat="1" applyFont="1" applyFill="1" applyBorder="1" applyAlignment="1">
      <alignment horizontal="center" vertical="center" wrapText="1"/>
    </xf>
    <xf numFmtId="0" fontId="182" fillId="65" borderId="0" xfId="0" applyFont="1" applyFill="1" applyBorder="1" applyAlignment="1">
      <alignment horizontal="left" vertical="center" indent="1"/>
    </xf>
    <xf numFmtId="0" fontId="182" fillId="65" borderId="49" xfId="0" applyFont="1" applyFill="1" applyBorder="1" applyAlignment="1">
      <alignment horizontal="left" vertical="center" indent="1"/>
    </xf>
    <xf numFmtId="1" fontId="155" fillId="71" borderId="28" xfId="0" applyNumberFormat="1" applyFont="1" applyFill="1" applyBorder="1" applyAlignment="1">
      <alignment horizontal="center" vertical="center" wrapText="1"/>
    </xf>
    <xf numFmtId="174" fontId="157" fillId="77" borderId="28" xfId="1330" applyNumberFormat="1" applyFont="1" applyFill="1" applyBorder="1" applyAlignment="1">
      <alignment horizontal="center" vertical="center" wrapText="1"/>
    </xf>
    <xf numFmtId="174" fontId="157" fillId="77" borderId="34" xfId="1330" applyNumberFormat="1" applyFont="1" applyFill="1" applyBorder="1" applyAlignment="1">
      <alignment horizontal="center" vertical="center" wrapText="1"/>
    </xf>
    <xf numFmtId="9" fontId="155" fillId="71" borderId="28" xfId="1330" applyNumberFormat="1" applyFont="1" applyFill="1" applyBorder="1" applyAlignment="1">
      <alignment horizontal="center" vertical="center" wrapText="1"/>
    </xf>
    <xf numFmtId="9" fontId="155" fillId="71" borderId="34" xfId="1330" applyNumberFormat="1" applyFont="1" applyFill="1" applyBorder="1" applyAlignment="1">
      <alignment horizontal="center" vertical="center" wrapText="1"/>
    </xf>
    <xf numFmtId="49" fontId="155" fillId="75" borderId="28" xfId="1469" applyNumberFormat="1" applyFont="1" applyFill="1" applyBorder="1" applyAlignment="1">
      <alignment horizontal="center" vertical="center" wrapText="1"/>
    </xf>
    <xf numFmtId="0" fontId="155" fillId="75" borderId="34" xfId="0" applyFont="1" applyFill="1" applyBorder="1" applyAlignment="1">
      <alignment horizontal="center" vertical="center" wrapText="1"/>
    </xf>
    <xf numFmtId="0" fontId="155" fillId="71" borderId="28" xfId="0" applyFont="1" applyFill="1" applyBorder="1" applyAlignment="1">
      <alignment horizontal="center" vertical="center"/>
    </xf>
    <xf numFmtId="0" fontId="155" fillId="71" borderId="34" xfId="0" applyFont="1" applyFill="1" applyBorder="1" applyAlignment="1">
      <alignment horizontal="center" vertical="center"/>
    </xf>
    <xf numFmtId="0" fontId="182" fillId="65" borderId="54" xfId="0" applyFont="1" applyFill="1" applyBorder="1" applyAlignment="1">
      <alignment horizontal="left" vertical="center" indent="1"/>
    </xf>
    <xf numFmtId="0" fontId="182" fillId="65" borderId="55" xfId="0" applyFont="1" applyFill="1" applyBorder="1" applyAlignment="1">
      <alignment horizontal="left" vertical="center" indent="1"/>
    </xf>
    <xf numFmtId="0" fontId="182" fillId="65" borderId="56" xfId="0" applyFont="1" applyFill="1" applyBorder="1" applyAlignment="1">
      <alignment horizontal="left" vertical="center" indent="1"/>
    </xf>
    <xf numFmtId="49" fontId="155" fillId="71" borderId="28" xfId="1469" applyNumberFormat="1" applyFont="1" applyFill="1" applyBorder="1" applyAlignment="1">
      <alignment horizontal="center" vertical="center"/>
    </xf>
    <xf numFmtId="175" fontId="155" fillId="71" borderId="28" xfId="1330" applyNumberFormat="1" applyFont="1" applyFill="1" applyBorder="1" applyAlignment="1">
      <alignment horizontal="center" vertical="center" wrapText="1"/>
    </xf>
    <xf numFmtId="175" fontId="155" fillId="71" borderId="34" xfId="0" applyNumberFormat="1" applyFont="1" applyFill="1" applyBorder="1" applyAlignment="1">
      <alignment horizontal="center" vertical="center" wrapText="1"/>
    </xf>
    <xf numFmtId="1" fontId="155" fillId="71" borderId="28" xfId="1469" applyNumberFormat="1" applyFont="1" applyFill="1" applyBorder="1" applyAlignment="1">
      <alignment horizontal="center" vertical="center" wrapText="1"/>
    </xf>
    <xf numFmtId="1" fontId="155" fillId="71" borderId="34" xfId="1469" applyNumberFormat="1" applyFont="1" applyFill="1" applyBorder="1" applyAlignment="1">
      <alignment horizontal="center" vertical="center" wrapText="1"/>
    </xf>
    <xf numFmtId="0" fontId="162" fillId="70" borderId="42" xfId="0" applyFont="1" applyFill="1" applyBorder="1" applyAlignment="1">
      <alignment horizontal="left" vertical="center" indent="1"/>
    </xf>
    <xf numFmtId="0" fontId="163" fillId="70" borderId="42" xfId="0" applyFont="1" applyFill="1" applyBorder="1" applyAlignment="1">
      <alignment horizontal="left" vertical="center" indent="1"/>
    </xf>
    <xf numFmtId="0" fontId="123" fillId="65" borderId="51" xfId="0" applyFont="1" applyFill="1" applyBorder="1" applyAlignment="1" applyProtection="1">
      <alignment horizontal="right"/>
      <protection locked="0"/>
    </xf>
    <xf numFmtId="0" fontId="123" fillId="65" borderId="52" xfId="0" applyFont="1" applyFill="1" applyBorder="1" applyAlignment="1" applyProtection="1">
      <alignment horizontal="right"/>
      <protection locked="0"/>
    </xf>
    <xf numFmtId="0" fontId="123" fillId="65" borderId="53" xfId="0" applyFont="1" applyFill="1" applyBorder="1" applyAlignment="1" applyProtection="1">
      <alignment horizontal="right"/>
      <protection locked="0"/>
    </xf>
    <xf numFmtId="0" fontId="123" fillId="65" borderId="48" xfId="0" applyFont="1" applyFill="1" applyBorder="1" applyAlignment="1" applyProtection="1">
      <alignment horizontal="right"/>
      <protection locked="0"/>
    </xf>
    <xf numFmtId="0" fontId="123" fillId="70" borderId="0" xfId="0" applyFont="1" applyFill="1" applyBorder="1" applyAlignment="1" applyProtection="1">
      <alignment horizontal="right"/>
      <protection locked="0"/>
    </xf>
    <xf numFmtId="0" fontId="123" fillId="65" borderId="49" xfId="0" applyFont="1" applyFill="1" applyBorder="1" applyAlignment="1" applyProtection="1">
      <alignment horizontal="right"/>
      <protection locked="0"/>
    </xf>
    <xf numFmtId="0" fontId="105" fillId="65" borderId="48" xfId="1321" applyFont="1" applyFill="1" applyBorder="1" applyAlignment="1" applyProtection="1">
      <alignment horizontal="right"/>
      <protection locked="0"/>
    </xf>
    <xf numFmtId="0" fontId="105" fillId="65" borderId="0" xfId="1321" applyFont="1" applyFill="1" applyBorder="1" applyAlignment="1" applyProtection="1">
      <alignment horizontal="right"/>
      <protection locked="0"/>
    </xf>
    <xf numFmtId="0" fontId="105" fillId="65" borderId="49" xfId="1321" applyFont="1" applyFill="1" applyBorder="1" applyAlignment="1" applyProtection="1">
      <alignment horizontal="right"/>
      <protection locked="0"/>
    </xf>
    <xf numFmtId="0" fontId="6" fillId="65" borderId="48" xfId="1321" applyFill="1" applyBorder="1" applyAlignment="1" applyProtection="1">
      <alignment horizontal="right"/>
      <protection locked="0"/>
    </xf>
    <xf numFmtId="0" fontId="129" fillId="65" borderId="0" xfId="1321" applyFont="1" applyFill="1" applyBorder="1" applyAlignment="1" applyProtection="1">
      <alignment horizontal="right"/>
      <protection locked="0"/>
    </xf>
    <xf numFmtId="0" fontId="129" fillId="65" borderId="49" xfId="1321" applyFont="1" applyFill="1" applyBorder="1" applyAlignment="1" applyProtection="1">
      <alignment horizontal="right"/>
      <protection locked="0"/>
    </xf>
    <xf numFmtId="0" fontId="158" fillId="66" borderId="46" xfId="0" applyFont="1" applyFill="1" applyBorder="1" applyAlignment="1">
      <alignment horizontal="left" vertical="center" indent="1"/>
    </xf>
    <xf numFmtId="0" fontId="158" fillId="66" borderId="20" xfId="0" applyFont="1" applyFill="1" applyBorder="1" applyAlignment="1">
      <alignment horizontal="left" vertical="center" indent="1"/>
    </xf>
    <xf numFmtId="0" fontId="153" fillId="70" borderId="44" xfId="0" applyFont="1" applyFill="1" applyBorder="1" applyAlignment="1">
      <alignment horizontal="left" vertical="center" wrapText="1" indent="1"/>
    </xf>
    <xf numFmtId="0" fontId="153" fillId="70" borderId="29" xfId="0" applyFont="1" applyFill="1" applyBorder="1" applyAlignment="1">
      <alignment horizontal="left" vertical="center" wrapText="1" indent="1"/>
    </xf>
    <xf numFmtId="0" fontId="153" fillId="70" borderId="45" xfId="0" applyFont="1" applyFill="1" applyBorder="1" applyAlignment="1">
      <alignment horizontal="left" vertical="center" wrapText="1" indent="1"/>
    </xf>
    <xf numFmtId="0" fontId="160" fillId="70" borderId="28" xfId="1469" applyNumberFormat="1" applyFont="1" applyFill="1" applyBorder="1" applyAlignment="1">
      <alignment horizontal="center" vertical="center" wrapText="1"/>
    </xf>
    <xf numFmtId="0" fontId="160" fillId="70" borderId="28" xfId="0" applyFont="1" applyFill="1" applyBorder="1" applyAlignment="1">
      <alignment horizontal="center" vertical="center"/>
    </xf>
    <xf numFmtId="0" fontId="160" fillId="0" borderId="28" xfId="1469" applyNumberFormat="1" applyFont="1" applyBorder="1" applyAlignment="1">
      <alignment horizontal="center" vertical="center" wrapText="1"/>
    </xf>
    <xf numFmtId="1" fontId="153" fillId="65" borderId="30" xfId="0" applyNumberFormat="1" applyFont="1" applyFill="1" applyBorder="1" applyAlignment="1">
      <alignment horizontal="left" vertical="center" wrapText="1"/>
    </xf>
    <xf numFmtId="1" fontId="153" fillId="65" borderId="41" xfId="0" applyNumberFormat="1" applyFont="1" applyFill="1" applyBorder="1" applyAlignment="1">
      <alignment horizontal="left" vertical="center" wrapText="1"/>
    </xf>
    <xf numFmtId="0" fontId="153" fillId="0" borderId="29" xfId="0" applyFont="1" applyFill="1" applyBorder="1" applyAlignment="1">
      <alignment horizontal="left" vertical="center" wrapText="1"/>
    </xf>
    <xf numFmtId="0" fontId="153" fillId="0" borderId="71" xfId="0" applyFont="1" applyFill="1" applyBorder="1" applyAlignment="1">
      <alignment horizontal="left" vertical="center" wrapText="1"/>
    </xf>
    <xf numFmtId="173" fontId="161" fillId="0" borderId="28" xfId="0" applyNumberFormat="1" applyFont="1" applyBorder="1" applyAlignment="1">
      <alignment horizontal="center" vertical="center"/>
    </xf>
    <xf numFmtId="1" fontId="153" fillId="65" borderId="30" xfId="0" applyNumberFormat="1" applyFont="1" applyFill="1" applyBorder="1" applyAlignment="1">
      <alignment horizontal="center" vertical="center" wrapText="1"/>
    </xf>
    <xf numFmtId="1" fontId="153" fillId="65" borderId="41" xfId="0" applyNumberFormat="1" applyFont="1" applyFill="1" applyBorder="1" applyAlignment="1">
      <alignment horizontal="center" vertical="center" wrapText="1"/>
    </xf>
    <xf numFmtId="1" fontId="153" fillId="65" borderId="30" xfId="0" applyNumberFormat="1" applyFont="1" applyFill="1" applyBorder="1" applyAlignment="1">
      <alignment horizontal="left" vertical="center"/>
    </xf>
    <xf numFmtId="1" fontId="153" fillId="65" borderId="41" xfId="0" applyNumberFormat="1" applyFont="1" applyFill="1" applyBorder="1" applyAlignment="1">
      <alignment horizontal="left" vertical="center"/>
    </xf>
    <xf numFmtId="0" fontId="155" fillId="71" borderId="68" xfId="0" applyFont="1" applyFill="1" applyBorder="1" applyAlignment="1">
      <alignment horizontal="left" vertical="center"/>
    </xf>
    <xf numFmtId="0" fontId="155" fillId="71" borderId="74" xfId="0" applyFont="1" applyFill="1" applyBorder="1" applyAlignment="1">
      <alignment horizontal="left" vertical="center"/>
    </xf>
    <xf numFmtId="0" fontId="155" fillId="71" borderId="69" xfId="0" applyFont="1" applyFill="1" applyBorder="1" applyAlignment="1">
      <alignment horizontal="left" vertical="center"/>
    </xf>
    <xf numFmtId="0" fontId="153" fillId="0" borderId="40" xfId="0" applyFont="1" applyFill="1" applyBorder="1" applyAlignment="1">
      <alignment horizontal="left" vertical="center"/>
    </xf>
    <xf numFmtId="0" fontId="153" fillId="0" borderId="31" xfId="0" applyFont="1" applyFill="1" applyBorder="1" applyAlignment="1">
      <alignment horizontal="left" vertical="center"/>
    </xf>
    <xf numFmtId="0" fontId="153" fillId="0" borderId="32" xfId="0" applyFont="1" applyFill="1" applyBorder="1" applyAlignment="1">
      <alignment horizontal="left" vertical="center"/>
    </xf>
    <xf numFmtId="175" fontId="155" fillId="71" borderId="34" xfId="1330" applyNumberFormat="1" applyFont="1" applyFill="1" applyBorder="1" applyAlignment="1">
      <alignment horizontal="center" vertical="center" wrapText="1"/>
    </xf>
    <xf numFmtId="175" fontId="155" fillId="71" borderId="38" xfId="1330" applyNumberFormat="1" applyFont="1" applyFill="1" applyBorder="1" applyAlignment="1">
      <alignment horizontal="center" vertical="center" wrapText="1"/>
    </xf>
    <xf numFmtId="175" fontId="155" fillId="71" borderId="33" xfId="1330" applyNumberFormat="1" applyFont="1" applyFill="1" applyBorder="1" applyAlignment="1">
      <alignment horizontal="center" vertical="center" wrapText="1"/>
    </xf>
    <xf numFmtId="207" fontId="160" fillId="75" borderId="34" xfId="0" applyNumberFormat="1" applyFont="1" applyFill="1" applyBorder="1" applyAlignment="1">
      <alignment horizontal="center" vertical="center"/>
    </xf>
    <xf numFmtId="207" fontId="160" fillId="75" borderId="38" xfId="0" applyNumberFormat="1" applyFont="1" applyFill="1" applyBorder="1" applyAlignment="1">
      <alignment horizontal="center" vertical="center"/>
    </xf>
    <xf numFmtId="207" fontId="160" fillId="75" borderId="33" xfId="0" applyNumberFormat="1" applyFont="1" applyFill="1" applyBorder="1" applyAlignment="1">
      <alignment horizontal="center" vertical="center"/>
    </xf>
    <xf numFmtId="175" fontId="157" fillId="77" borderId="28" xfId="0" applyNumberFormat="1" applyFont="1" applyFill="1" applyBorder="1" applyAlignment="1">
      <alignment horizontal="right" vertical="center" indent="1"/>
    </xf>
    <xf numFmtId="0" fontId="153" fillId="0" borderId="28" xfId="1469" applyNumberFormat="1" applyFont="1" applyBorder="1" applyAlignment="1">
      <alignment horizontal="center" vertical="center" wrapText="1"/>
    </xf>
    <xf numFmtId="0" fontId="161" fillId="0" borderId="28" xfId="1469" applyNumberFormat="1" applyFont="1" applyBorder="1" applyAlignment="1">
      <alignment horizontal="center" vertical="center" wrapText="1"/>
    </xf>
    <xf numFmtId="175" fontId="160" fillId="71" borderId="34" xfId="1469" applyNumberFormat="1" applyFont="1" applyFill="1" applyBorder="1" applyAlignment="1">
      <alignment horizontal="center" vertical="center"/>
    </xf>
    <xf numFmtId="175" fontId="160" fillId="71" borderId="38" xfId="1469" applyNumberFormat="1" applyFont="1" applyFill="1" applyBorder="1" applyAlignment="1">
      <alignment horizontal="center" vertical="center"/>
    </xf>
    <xf numFmtId="175" fontId="160" fillId="71" borderId="33" xfId="1469" applyNumberFormat="1" applyFont="1" applyFill="1" applyBorder="1" applyAlignment="1">
      <alignment horizontal="center" vertical="center"/>
    </xf>
    <xf numFmtId="0" fontId="153" fillId="0" borderId="28" xfId="1469" applyNumberFormat="1" applyFont="1" applyFill="1" applyBorder="1" applyAlignment="1">
      <alignment horizontal="center" vertical="center" wrapText="1"/>
    </xf>
    <xf numFmtId="0" fontId="161" fillId="0" borderId="28" xfId="1469" applyNumberFormat="1" applyFont="1" applyFill="1" applyBorder="1" applyAlignment="1">
      <alignment horizontal="center" vertical="center" wrapText="1"/>
    </xf>
    <xf numFmtId="0" fontId="160" fillId="0" borderId="28" xfId="1469" applyNumberFormat="1" applyFont="1" applyFill="1" applyBorder="1" applyAlignment="1">
      <alignment horizontal="center" vertical="center" wrapText="1"/>
    </xf>
    <xf numFmtId="0" fontId="158" fillId="66" borderId="48" xfId="0" applyFont="1" applyFill="1" applyBorder="1" applyAlignment="1">
      <alignment horizontal="left" vertical="center" indent="1"/>
    </xf>
    <xf numFmtId="0" fontId="155" fillId="71" borderId="42" xfId="0" applyFont="1" applyFill="1" applyBorder="1" applyAlignment="1">
      <alignment horizontal="center" vertical="center"/>
    </xf>
    <xf numFmtId="1" fontId="155" fillId="71" borderId="43" xfId="0" applyNumberFormat="1" applyFont="1" applyFill="1" applyBorder="1" applyAlignment="1">
      <alignment horizontal="center" vertical="center" wrapText="1"/>
    </xf>
    <xf numFmtId="175" fontId="155" fillId="75" borderId="28" xfId="1330" applyNumberFormat="1" applyFont="1" applyFill="1" applyBorder="1" applyAlignment="1">
      <alignment horizontal="center" vertical="center" wrapText="1"/>
    </xf>
    <xf numFmtId="0" fontId="123" fillId="70" borderId="51" xfId="0" applyFont="1" applyFill="1" applyBorder="1" applyAlignment="1">
      <alignment horizontal="right"/>
    </xf>
    <xf numFmtId="0" fontId="123" fillId="70" borderId="52" xfId="0" applyFont="1" applyFill="1" applyBorder="1" applyAlignment="1">
      <alignment horizontal="right"/>
    </xf>
    <xf numFmtId="0" fontId="123" fillId="70" borderId="53" xfId="0" applyFont="1" applyFill="1" applyBorder="1" applyAlignment="1">
      <alignment horizontal="right"/>
    </xf>
    <xf numFmtId="0" fontId="129" fillId="70" borderId="48" xfId="1321" applyFont="1" applyFill="1" applyBorder="1" applyAlignment="1" applyProtection="1">
      <alignment horizontal="right"/>
    </xf>
    <xf numFmtId="0" fontId="129" fillId="70" borderId="0" xfId="1321" applyFont="1" applyFill="1" applyBorder="1" applyAlignment="1" applyProtection="1">
      <alignment horizontal="right"/>
    </xf>
    <xf numFmtId="0" fontId="129" fillId="70" borderId="49" xfId="1321" applyFont="1" applyFill="1" applyBorder="1" applyAlignment="1" applyProtection="1">
      <alignment horizontal="right"/>
    </xf>
    <xf numFmtId="0" fontId="105" fillId="70" borderId="48" xfId="1321" applyFont="1" applyFill="1" applyBorder="1" applyAlignment="1" applyProtection="1">
      <alignment horizontal="right"/>
    </xf>
    <xf numFmtId="0" fontId="105" fillId="70" borderId="0" xfId="1321" applyFont="1" applyFill="1" applyBorder="1" applyAlignment="1" applyProtection="1">
      <alignment horizontal="right"/>
    </xf>
    <xf numFmtId="0" fontId="105" fillId="70" borderId="49" xfId="1321" applyFont="1" applyFill="1" applyBorder="1" applyAlignment="1" applyProtection="1">
      <alignment horizontal="right"/>
    </xf>
    <xf numFmtId="0" fontId="123" fillId="70" borderId="48" xfId="0" applyFont="1" applyFill="1" applyBorder="1" applyAlignment="1">
      <alignment horizontal="right"/>
    </xf>
    <xf numFmtId="0" fontId="123" fillId="70" borderId="0" xfId="0" applyFont="1" applyFill="1" applyBorder="1" applyAlignment="1">
      <alignment horizontal="right"/>
    </xf>
    <xf numFmtId="0" fontId="123" fillId="70" borderId="49" xfId="0" applyFont="1" applyFill="1" applyBorder="1" applyAlignment="1">
      <alignment horizontal="right"/>
    </xf>
    <xf numFmtId="0" fontId="153" fillId="65" borderId="28" xfId="0" applyFont="1" applyFill="1" applyBorder="1" applyAlignment="1">
      <alignment horizontal="center" vertical="center"/>
    </xf>
    <xf numFmtId="0" fontId="155" fillId="71" borderId="28" xfId="0" applyFont="1" applyFill="1" applyBorder="1" applyAlignment="1">
      <alignment horizontal="center" vertical="center" wrapText="1"/>
    </xf>
    <xf numFmtId="0" fontId="153" fillId="0" borderId="28" xfId="0" applyFont="1" applyFill="1" applyBorder="1" applyAlignment="1">
      <alignment horizontal="center" vertical="center"/>
    </xf>
    <xf numFmtId="0" fontId="153" fillId="0" borderId="34" xfId="1469" applyNumberFormat="1" applyFont="1" applyBorder="1" applyAlignment="1">
      <alignment horizontal="center" vertical="center" wrapText="1"/>
    </xf>
    <xf numFmtId="0" fontId="153" fillId="0" borderId="38" xfId="1469" applyNumberFormat="1" applyFont="1" applyBorder="1" applyAlignment="1">
      <alignment horizontal="center" vertical="center" wrapText="1"/>
    </xf>
    <xf numFmtId="0" fontId="153" fillId="0" borderId="33" xfId="1469" applyNumberFormat="1" applyFont="1" applyBorder="1" applyAlignment="1">
      <alignment horizontal="center" vertical="center" wrapText="1"/>
    </xf>
    <xf numFmtId="0" fontId="160" fillId="0" borderId="34" xfId="1469" applyNumberFormat="1" applyFont="1" applyBorder="1" applyAlignment="1">
      <alignment horizontal="center" vertical="center" wrapText="1"/>
    </xf>
    <xf numFmtId="0" fontId="160" fillId="0" borderId="38" xfId="1469" applyNumberFormat="1" applyFont="1" applyBorder="1" applyAlignment="1">
      <alignment horizontal="center" vertical="center" wrapText="1"/>
    </xf>
    <xf numFmtId="0" fontId="160" fillId="0" borderId="33" xfId="1469" applyNumberFormat="1" applyFont="1" applyBorder="1" applyAlignment="1">
      <alignment horizontal="center" vertical="center" wrapText="1"/>
    </xf>
    <xf numFmtId="172" fontId="153" fillId="0" borderId="28" xfId="1469" applyNumberFormat="1" applyFont="1" applyFill="1" applyBorder="1" applyAlignment="1">
      <alignment horizontal="center" vertical="center" wrapText="1"/>
    </xf>
    <xf numFmtId="172" fontId="153" fillId="0" borderId="28" xfId="0" applyNumberFormat="1" applyFont="1" applyFill="1" applyBorder="1" applyAlignment="1">
      <alignment horizontal="center" vertical="center"/>
    </xf>
    <xf numFmtId="0" fontId="162" fillId="70" borderId="42" xfId="0" applyFont="1" applyFill="1" applyBorder="1" applyAlignment="1">
      <alignment horizontal="left" vertical="center"/>
    </xf>
    <xf numFmtId="0" fontId="160" fillId="0" borderId="28" xfId="0" applyFont="1" applyFill="1" applyBorder="1" applyAlignment="1">
      <alignment horizontal="center" vertical="center"/>
    </xf>
    <xf numFmtId="0" fontId="153" fillId="0" borderId="28" xfId="0" applyFont="1" applyBorder="1" applyAlignment="1">
      <alignment horizontal="center" vertical="center"/>
    </xf>
    <xf numFmtId="0" fontId="155" fillId="0" borderId="28" xfId="0" applyFont="1" applyBorder="1" applyAlignment="1">
      <alignment horizontal="center" vertical="center"/>
    </xf>
    <xf numFmtId="0" fontId="155" fillId="0" borderId="34" xfId="1469" applyNumberFormat="1" applyFont="1" applyBorder="1" applyAlignment="1">
      <alignment horizontal="center" vertical="center" wrapText="1"/>
    </xf>
    <xf numFmtId="0" fontId="155" fillId="0" borderId="33" xfId="1469" applyNumberFormat="1" applyFont="1" applyBorder="1" applyAlignment="1">
      <alignment horizontal="center" vertical="center" wrapText="1"/>
    </xf>
    <xf numFmtId="0" fontId="155" fillId="0" borderId="34" xfId="1469" applyNumberFormat="1" applyFont="1" applyFill="1" applyBorder="1" applyAlignment="1">
      <alignment horizontal="center" vertical="center" wrapText="1"/>
    </xf>
    <xf numFmtId="0" fontId="162" fillId="0" borderId="42" xfId="0" applyFont="1" applyFill="1" applyBorder="1" applyAlignment="1">
      <alignment horizontal="left" vertical="center"/>
    </xf>
    <xf numFmtId="0" fontId="155" fillId="0" borderId="28" xfId="0" applyFont="1" applyFill="1" applyBorder="1" applyAlignment="1">
      <alignment horizontal="center" vertical="center"/>
    </xf>
    <xf numFmtId="0" fontId="160" fillId="0" borderId="28" xfId="0" applyFont="1" applyBorder="1" applyAlignment="1">
      <alignment horizontal="center" vertical="center"/>
    </xf>
    <xf numFmtId="0" fontId="151" fillId="71" borderId="25" xfId="0" applyFont="1" applyFill="1" applyBorder="1" applyAlignment="1">
      <alignment horizontal="right" vertical="center"/>
    </xf>
    <xf numFmtId="0" fontId="161" fillId="0" borderId="28" xfId="0" applyFont="1" applyFill="1" applyBorder="1" applyAlignment="1">
      <alignment horizontal="center" vertical="center"/>
    </xf>
    <xf numFmtId="0" fontId="161" fillId="0" borderId="28" xfId="0" applyFont="1" applyBorder="1" applyAlignment="1">
      <alignment horizontal="center" vertical="center"/>
    </xf>
    <xf numFmtId="0" fontId="123" fillId="65" borderId="48" xfId="0" applyFont="1" applyFill="1" applyBorder="1" applyAlignment="1">
      <alignment horizontal="right"/>
    </xf>
    <xf numFmtId="0" fontId="123" fillId="65" borderId="49" xfId="0" applyFont="1" applyFill="1" applyBorder="1" applyAlignment="1">
      <alignment horizontal="right"/>
    </xf>
    <xf numFmtId="0" fontId="123" fillId="65" borderId="51" xfId="0" applyFont="1" applyFill="1" applyBorder="1" applyAlignment="1">
      <alignment horizontal="right"/>
    </xf>
    <xf numFmtId="0" fontId="123" fillId="65" borderId="52" xfId="0" applyFont="1" applyFill="1" applyBorder="1" applyAlignment="1">
      <alignment horizontal="right"/>
    </xf>
    <xf numFmtId="0" fontId="123" fillId="65" borderId="53" xfId="0" applyFont="1" applyFill="1" applyBorder="1" applyAlignment="1">
      <alignment horizontal="right"/>
    </xf>
    <xf numFmtId="0" fontId="129" fillId="65" borderId="48" xfId="1321" applyFont="1" applyFill="1" applyBorder="1" applyAlignment="1" applyProtection="1">
      <alignment horizontal="right"/>
    </xf>
    <xf numFmtId="0" fontId="129" fillId="65" borderId="0" xfId="1321" applyFont="1" applyFill="1" applyBorder="1" applyAlignment="1" applyProtection="1">
      <alignment horizontal="right"/>
    </xf>
    <xf numFmtId="0" fontId="129" fillId="65" borderId="49" xfId="1321" applyFont="1" applyFill="1" applyBorder="1" applyAlignment="1" applyProtection="1">
      <alignment horizontal="right"/>
    </xf>
    <xf numFmtId="0" fontId="105" fillId="65" borderId="48" xfId="1321" applyFont="1" applyFill="1" applyBorder="1" applyAlignment="1" applyProtection="1">
      <alignment horizontal="right"/>
    </xf>
    <xf numFmtId="0" fontId="105" fillId="65" borderId="0" xfId="1321" applyFont="1" applyFill="1" applyBorder="1" applyAlignment="1" applyProtection="1">
      <alignment horizontal="right"/>
    </xf>
    <xf numFmtId="0" fontId="105" fillId="65" borderId="49" xfId="1321" applyFont="1" applyFill="1" applyBorder="1" applyAlignment="1" applyProtection="1">
      <alignment horizontal="right"/>
    </xf>
    <xf numFmtId="0" fontId="153" fillId="71" borderId="40" xfId="0" applyFont="1" applyFill="1" applyBorder="1" applyAlignment="1">
      <alignment horizontal="left" vertical="center" wrapText="1" indent="1"/>
    </xf>
    <xf numFmtId="0" fontId="153" fillId="71" borderId="31" xfId="0" applyFont="1" applyFill="1" applyBorder="1" applyAlignment="1">
      <alignment horizontal="left" vertical="center" wrapText="1" indent="1"/>
    </xf>
    <xf numFmtId="0" fontId="153" fillId="71" borderId="41" xfId="0" applyFont="1" applyFill="1" applyBorder="1" applyAlignment="1">
      <alignment horizontal="left" vertical="center" wrapText="1" indent="1"/>
    </xf>
    <xf numFmtId="175" fontId="155" fillId="71" borderId="34" xfId="1470" applyNumberFormat="1" applyFont="1" applyFill="1" applyBorder="1" applyAlignment="1">
      <alignment horizontal="right" vertical="center" indent="1"/>
    </xf>
    <xf numFmtId="175" fontId="155" fillId="71" borderId="33" xfId="1470" applyNumberFormat="1" applyFont="1" applyFill="1" applyBorder="1" applyAlignment="1">
      <alignment horizontal="right" vertical="center" indent="1"/>
    </xf>
    <xf numFmtId="0" fontId="124" fillId="65" borderId="48" xfId="1321" applyFont="1" applyFill="1" applyBorder="1" applyAlignment="1" applyProtection="1">
      <alignment horizontal="right"/>
    </xf>
    <xf numFmtId="0" fontId="124" fillId="65" borderId="0" xfId="1321" applyFont="1" applyFill="1" applyBorder="1" applyAlignment="1" applyProtection="1">
      <alignment horizontal="right"/>
    </xf>
    <xf numFmtId="0" fontId="124" fillId="65" borderId="49" xfId="1321" applyFont="1" applyFill="1" applyBorder="1" applyAlignment="1" applyProtection="1">
      <alignment horizontal="right"/>
    </xf>
    <xf numFmtId="175" fontId="155" fillId="71" borderId="95" xfId="1470" applyNumberFormat="1" applyFont="1" applyFill="1" applyBorder="1" applyAlignment="1">
      <alignment horizontal="right" vertical="center" indent="1"/>
    </xf>
    <xf numFmtId="0" fontId="155" fillId="71" borderId="32" xfId="0" applyFont="1" applyFill="1" applyBorder="1" applyAlignment="1">
      <alignment horizontal="left" vertical="center"/>
    </xf>
    <xf numFmtId="173" fontId="155" fillId="73" borderId="28" xfId="0" applyNumberFormat="1" applyFont="1" applyFill="1" applyBorder="1" applyAlignment="1">
      <alignment horizontal="center" vertical="center" wrapText="1"/>
    </xf>
    <xf numFmtId="174" fontId="157" fillId="74" borderId="28" xfId="1330" applyNumberFormat="1" applyFont="1" applyFill="1" applyBorder="1" applyAlignment="1">
      <alignment horizontal="center" vertical="center" wrapText="1"/>
    </xf>
    <xf numFmtId="1" fontId="155" fillId="73" borderId="43" xfId="0" applyNumberFormat="1" applyFont="1" applyFill="1" applyBorder="1" applyAlignment="1">
      <alignment horizontal="center" vertical="center" wrapText="1"/>
    </xf>
    <xf numFmtId="0" fontId="151" fillId="71" borderId="0" xfId="0" applyFont="1" applyFill="1" applyBorder="1" applyAlignment="1">
      <alignment horizontal="right" vertical="center" indent="2"/>
    </xf>
    <xf numFmtId="0" fontId="151" fillId="71" borderId="25" xfId="0" applyFont="1" applyFill="1" applyBorder="1" applyAlignment="1">
      <alignment horizontal="right" vertical="center" indent="2"/>
    </xf>
    <xf numFmtId="0" fontId="158" fillId="66" borderId="40" xfId="0" applyFont="1" applyFill="1" applyBorder="1" applyAlignment="1">
      <alignment horizontal="left" vertical="center" indent="1"/>
    </xf>
    <xf numFmtId="0" fontId="158" fillId="66" borderId="31" xfId="0" applyFont="1" applyFill="1" applyBorder="1" applyAlignment="1">
      <alignment horizontal="left" vertical="center" indent="1"/>
    </xf>
    <xf numFmtId="0" fontId="158" fillId="66" borderId="41" xfId="0" applyFont="1" applyFill="1" applyBorder="1" applyAlignment="1">
      <alignment horizontal="left" vertical="center" indent="1"/>
    </xf>
    <xf numFmtId="175" fontId="157" fillId="77" borderId="34" xfId="0" applyNumberFormat="1" applyFont="1" applyFill="1" applyBorder="1" applyAlignment="1">
      <alignment horizontal="right" vertical="center" indent="1"/>
    </xf>
    <xf numFmtId="175" fontId="157" fillId="77" borderId="33" xfId="0" applyNumberFormat="1" applyFont="1" applyFill="1" applyBorder="1" applyAlignment="1">
      <alignment horizontal="right" vertical="center" indent="1"/>
    </xf>
    <xf numFmtId="0" fontId="162" fillId="0" borderId="58" xfId="0" applyFont="1" applyFill="1" applyBorder="1" applyAlignment="1">
      <alignment horizontal="left" vertical="center" indent="1"/>
    </xf>
    <xf numFmtId="172" fontId="160" fillId="0" borderId="34" xfId="1469" applyNumberFormat="1" applyFont="1" applyBorder="1" applyAlignment="1">
      <alignment horizontal="center" vertical="center" wrapText="1"/>
    </xf>
    <xf numFmtId="172" fontId="160" fillId="0" borderId="33" xfId="1469" applyNumberFormat="1" applyFont="1" applyBorder="1" applyAlignment="1">
      <alignment horizontal="center" vertical="center" wrapText="1"/>
    </xf>
    <xf numFmtId="0" fontId="162" fillId="70" borderId="58" xfId="0" applyFont="1" applyFill="1" applyBorder="1" applyAlignment="1">
      <alignment horizontal="left" vertical="center" indent="1"/>
    </xf>
    <xf numFmtId="0" fontId="162" fillId="70" borderId="59" xfId="0" applyFont="1" applyFill="1" applyBorder="1" applyAlignment="1">
      <alignment horizontal="left" vertical="center" indent="1"/>
    </xf>
    <xf numFmtId="0" fontId="123" fillId="65" borderId="0" xfId="0" applyFont="1" applyFill="1" applyBorder="1" applyAlignment="1">
      <alignment horizontal="right"/>
    </xf>
    <xf numFmtId="172" fontId="160" fillId="0" borderId="34" xfId="1469" applyNumberFormat="1" applyFont="1" applyFill="1" applyBorder="1" applyAlignment="1">
      <alignment horizontal="center" vertical="center" wrapText="1"/>
    </xf>
    <xf numFmtId="172" fontId="160" fillId="0" borderId="33" xfId="1469" applyNumberFormat="1" applyFont="1" applyFill="1" applyBorder="1" applyAlignment="1">
      <alignment horizontal="center" vertical="center" wrapText="1"/>
    </xf>
    <xf numFmtId="0" fontId="158" fillId="66" borderId="40" xfId="0" applyFont="1" applyFill="1" applyBorder="1" applyAlignment="1">
      <alignment horizontal="left" vertical="center" wrapText="1" indent="1"/>
    </xf>
    <xf numFmtId="0" fontId="155" fillId="71" borderId="30" xfId="0" applyFont="1" applyFill="1" applyBorder="1" applyAlignment="1">
      <alignment horizontal="center" vertical="center"/>
    </xf>
    <xf numFmtId="0" fontId="124" fillId="71" borderId="0" xfId="1321" applyFont="1" applyFill="1" applyBorder="1" applyAlignment="1" applyProtection="1">
      <alignment horizontal="right"/>
    </xf>
    <xf numFmtId="49" fontId="153" fillId="65" borderId="30" xfId="0" applyNumberFormat="1" applyFont="1" applyFill="1" applyBorder="1" applyAlignment="1">
      <alignment horizontal="left" vertical="center" wrapText="1"/>
    </xf>
    <xf numFmtId="49" fontId="153" fillId="65" borderId="31" xfId="0" applyNumberFormat="1" applyFont="1" applyFill="1" applyBorder="1" applyAlignment="1">
      <alignment horizontal="left" vertical="center" wrapText="1"/>
    </xf>
    <xf numFmtId="49" fontId="153" fillId="65" borderId="32" xfId="0" applyNumberFormat="1" applyFont="1" applyFill="1" applyBorder="1" applyAlignment="1">
      <alignment horizontal="left" vertical="center" wrapText="1"/>
    </xf>
    <xf numFmtId="0" fontId="142" fillId="77" borderId="0" xfId="0" applyFont="1" applyFill="1" applyBorder="1" applyAlignment="1">
      <alignment horizontal="right"/>
    </xf>
    <xf numFmtId="173" fontId="155" fillId="71" borderId="34" xfId="0" applyNumberFormat="1" applyFont="1" applyFill="1" applyBorder="1" applyAlignment="1">
      <alignment horizontal="center" vertical="center" wrapText="1"/>
    </xf>
    <xf numFmtId="173" fontId="155" fillId="71" borderId="38" xfId="0" applyNumberFormat="1" applyFont="1" applyFill="1" applyBorder="1" applyAlignment="1">
      <alignment horizontal="center" vertical="center" wrapText="1"/>
    </xf>
    <xf numFmtId="173" fontId="155" fillId="71" borderId="33" xfId="0" applyNumberFormat="1" applyFont="1" applyFill="1" applyBorder="1" applyAlignment="1">
      <alignment horizontal="center" vertical="center" wrapText="1"/>
    </xf>
    <xf numFmtId="0" fontId="151" fillId="71" borderId="22" xfId="0" applyFont="1" applyFill="1" applyBorder="1" applyAlignment="1">
      <alignment horizontal="right" vertical="center"/>
    </xf>
    <xf numFmtId="0" fontId="151" fillId="71" borderId="22" xfId="0" applyFont="1" applyFill="1" applyBorder="1" applyAlignment="1">
      <alignment horizontal="center" vertical="center"/>
    </xf>
    <xf numFmtId="0" fontId="151" fillId="71" borderId="25" xfId="0" applyFont="1" applyFill="1" applyBorder="1" applyAlignment="1">
      <alignment horizontal="center" vertical="center"/>
    </xf>
    <xf numFmtId="9" fontId="155" fillId="65" borderId="29" xfId="0" applyNumberFormat="1" applyFont="1" applyFill="1" applyBorder="1" applyAlignment="1">
      <alignment horizontal="right" vertical="center" wrapText="1" indent="1"/>
    </xf>
    <xf numFmtId="9" fontId="155" fillId="65" borderId="45" xfId="0" applyNumberFormat="1" applyFont="1" applyFill="1" applyBorder="1" applyAlignment="1">
      <alignment horizontal="right" vertical="center" wrapText="1" indent="1"/>
    </xf>
    <xf numFmtId="1" fontId="155" fillId="71" borderId="60" xfId="0" applyNumberFormat="1" applyFont="1" applyFill="1" applyBorder="1" applyAlignment="1">
      <alignment horizontal="center" vertical="center" wrapText="1"/>
    </xf>
    <xf numFmtId="1" fontId="155" fillId="71" borderId="62" xfId="0" applyNumberFormat="1" applyFont="1" applyFill="1" applyBorder="1" applyAlignment="1">
      <alignment horizontal="center" vertical="center" wrapText="1"/>
    </xf>
    <xf numFmtId="1" fontId="155" fillId="71" borderId="50" xfId="0" applyNumberFormat="1" applyFont="1" applyFill="1" applyBorder="1" applyAlignment="1">
      <alignment horizontal="center" vertical="center" wrapText="1"/>
    </xf>
    <xf numFmtId="174" fontId="157" fillId="77" borderId="38" xfId="1330" applyNumberFormat="1" applyFont="1" applyFill="1" applyBorder="1" applyAlignment="1">
      <alignment horizontal="center" vertical="center" wrapText="1"/>
    </xf>
    <xf numFmtId="174" fontId="157" fillId="77" borderId="33" xfId="1330" applyNumberFormat="1" applyFont="1" applyFill="1" applyBorder="1" applyAlignment="1">
      <alignment horizontal="center" vertical="center" wrapText="1"/>
    </xf>
    <xf numFmtId="174" fontId="155" fillId="71" borderId="38" xfId="1330" applyNumberFormat="1" applyFont="1" applyFill="1" applyBorder="1" applyAlignment="1">
      <alignment horizontal="center" vertical="center" wrapText="1"/>
    </xf>
    <xf numFmtId="174" fontId="155" fillId="71" borderId="33" xfId="1330" applyNumberFormat="1" applyFont="1" applyFill="1" applyBorder="1" applyAlignment="1">
      <alignment horizontal="center" vertical="center" wrapText="1"/>
    </xf>
    <xf numFmtId="0" fontId="155" fillId="71" borderId="58" xfId="0" applyFont="1" applyFill="1" applyBorder="1" applyAlignment="1">
      <alignment horizontal="center" vertical="center"/>
    </xf>
    <xf numFmtId="0" fontId="155" fillId="71" borderId="61" xfId="0" applyFont="1" applyFill="1" applyBorder="1" applyAlignment="1">
      <alignment horizontal="center" vertical="center"/>
    </xf>
    <xf numFmtId="0" fontId="155" fillId="71" borderId="59" xfId="0" applyFont="1" applyFill="1" applyBorder="1" applyAlignment="1">
      <alignment horizontal="center" vertical="center"/>
    </xf>
    <xf numFmtId="49" fontId="155" fillId="71" borderId="34" xfId="1469" applyNumberFormat="1" applyFont="1" applyFill="1" applyBorder="1" applyAlignment="1">
      <alignment horizontal="center" vertical="center"/>
    </xf>
    <xf numFmtId="49" fontId="155" fillId="71" borderId="33" xfId="1469" applyNumberFormat="1" applyFont="1" applyFill="1" applyBorder="1" applyAlignment="1">
      <alignment horizontal="center" vertical="center"/>
    </xf>
    <xf numFmtId="49" fontId="155" fillId="71" borderId="30" xfId="1469" applyNumberFormat="1" applyFont="1" applyFill="1" applyBorder="1" applyAlignment="1">
      <alignment horizontal="center" vertical="center"/>
    </xf>
    <xf numFmtId="49" fontId="155" fillId="71" borderId="32" xfId="1469" applyNumberFormat="1" applyFont="1" applyFill="1" applyBorder="1" applyAlignment="1">
      <alignment horizontal="center" vertical="center"/>
    </xf>
    <xf numFmtId="0" fontId="155" fillId="71" borderId="38" xfId="0" applyFont="1" applyFill="1" applyBorder="1" applyAlignment="1">
      <alignment horizontal="center" vertical="center" wrapText="1"/>
    </xf>
    <xf numFmtId="0" fontId="155" fillId="71" borderId="33" xfId="0" applyFont="1" applyFill="1" applyBorder="1" applyAlignment="1">
      <alignment horizontal="center" vertical="center" wrapText="1"/>
    </xf>
    <xf numFmtId="175" fontId="155" fillId="75" borderId="34" xfId="1330" applyNumberFormat="1" applyFont="1" applyFill="1" applyBorder="1" applyAlignment="1">
      <alignment horizontal="center" vertical="center" wrapText="1"/>
    </xf>
    <xf numFmtId="175" fontId="155" fillId="75" borderId="38" xfId="1330" applyNumberFormat="1" applyFont="1" applyFill="1" applyBorder="1" applyAlignment="1">
      <alignment horizontal="center" vertical="center" wrapText="1"/>
    </xf>
    <xf numFmtId="175" fontId="155" fillId="75" borderId="33" xfId="1330" applyNumberFormat="1" applyFont="1" applyFill="1" applyBorder="1" applyAlignment="1">
      <alignment horizontal="center" vertical="center" wrapText="1"/>
    </xf>
    <xf numFmtId="9" fontId="155" fillId="71" borderId="38" xfId="1330" applyNumberFormat="1" applyFont="1" applyFill="1" applyBorder="1" applyAlignment="1">
      <alignment horizontal="center" vertical="center" wrapText="1"/>
    </xf>
    <xf numFmtId="9" fontId="155" fillId="71" borderId="33" xfId="1330" applyNumberFormat="1" applyFont="1" applyFill="1" applyBorder="1" applyAlignment="1">
      <alignment horizontal="center" vertical="center" wrapText="1"/>
    </xf>
    <xf numFmtId="1" fontId="155" fillId="71" borderId="38" xfId="1469" applyNumberFormat="1" applyFont="1" applyFill="1" applyBorder="1" applyAlignment="1">
      <alignment horizontal="center" vertical="center" wrapText="1"/>
    </xf>
    <xf numFmtId="1" fontId="155" fillId="71" borderId="33" xfId="1469" applyNumberFormat="1" applyFont="1" applyFill="1" applyBorder="1" applyAlignment="1">
      <alignment horizontal="center" vertical="center" wrapText="1"/>
    </xf>
    <xf numFmtId="49" fontId="155" fillId="71" borderId="34" xfId="1469" applyNumberFormat="1" applyFont="1" applyFill="1" applyBorder="1" applyAlignment="1">
      <alignment horizontal="center" vertical="center" wrapText="1"/>
    </xf>
    <xf numFmtId="49" fontId="155" fillId="71" borderId="38" xfId="1469" applyNumberFormat="1" applyFont="1" applyFill="1" applyBorder="1" applyAlignment="1">
      <alignment horizontal="center" vertical="center" wrapText="1"/>
    </xf>
    <xf numFmtId="49" fontId="155" fillId="71" borderId="33" xfId="1469" applyNumberFormat="1" applyFont="1" applyFill="1" applyBorder="1" applyAlignment="1">
      <alignment horizontal="center" vertical="center" wrapText="1"/>
    </xf>
    <xf numFmtId="9" fontId="161" fillId="0" borderId="77" xfId="0" applyNumberFormat="1" applyFont="1" applyFill="1" applyBorder="1" applyAlignment="1">
      <alignment horizontal="center" vertical="center"/>
    </xf>
    <xf numFmtId="9" fontId="161" fillId="0" borderId="80" xfId="0" applyNumberFormat="1" applyFont="1" applyFill="1" applyBorder="1" applyAlignment="1">
      <alignment horizontal="center" vertical="center"/>
    </xf>
    <xf numFmtId="175" fontId="157" fillId="77" borderId="77" xfId="0" applyNumberFormat="1" applyFont="1" applyFill="1" applyBorder="1" applyAlignment="1">
      <alignment horizontal="center" vertical="center"/>
    </xf>
    <xf numFmtId="175" fontId="157" fillId="77" borderId="80" xfId="0" applyNumberFormat="1" applyFont="1" applyFill="1" applyBorder="1" applyAlignment="1">
      <alignment horizontal="center" vertical="center"/>
    </xf>
    <xf numFmtId="206" fontId="157" fillId="77" borderId="77" xfId="0" applyNumberFormat="1" applyFont="1" applyFill="1" applyBorder="1" applyAlignment="1">
      <alignment horizontal="center" vertical="center"/>
    </xf>
    <xf numFmtId="206" fontId="157" fillId="77" borderId="80" xfId="0" applyNumberFormat="1" applyFont="1" applyFill="1" applyBorder="1" applyAlignment="1">
      <alignment horizontal="center" vertical="center"/>
    </xf>
    <xf numFmtId="175" fontId="155" fillId="71" borderId="77" xfId="0" applyNumberFormat="1" applyFont="1" applyFill="1" applyBorder="1" applyAlignment="1">
      <alignment horizontal="center" vertical="center" wrapText="1"/>
    </xf>
    <xf numFmtId="175" fontId="155" fillId="71" borderId="80" xfId="0" applyNumberFormat="1" applyFont="1" applyFill="1" applyBorder="1" applyAlignment="1">
      <alignment horizontal="center" vertical="center" wrapText="1"/>
    </xf>
    <xf numFmtId="207" fontId="160" fillId="75" borderId="77" xfId="0" applyNumberFormat="1" applyFont="1" applyFill="1" applyBorder="1" applyAlignment="1">
      <alignment horizontal="center" vertical="center"/>
    </xf>
    <xf numFmtId="207" fontId="160" fillId="75" borderId="80" xfId="0" applyNumberFormat="1" applyFont="1" applyFill="1" applyBorder="1" applyAlignment="1">
      <alignment horizontal="center" vertical="center"/>
    </xf>
    <xf numFmtId="0" fontId="151" fillId="71" borderId="34" xfId="0" applyFont="1" applyFill="1" applyBorder="1" applyAlignment="1" applyProtection="1">
      <alignment horizontal="center" vertical="center"/>
      <protection locked="0"/>
    </xf>
    <xf numFmtId="0" fontId="151" fillId="71" borderId="33" xfId="0" applyFont="1" applyFill="1" applyBorder="1" applyAlignment="1" applyProtection="1">
      <alignment horizontal="center" vertical="center"/>
      <protection locked="0"/>
    </xf>
    <xf numFmtId="0" fontId="159" fillId="71" borderId="34" xfId="0" applyFont="1" applyFill="1" applyBorder="1" applyAlignment="1" applyProtection="1">
      <alignment horizontal="center" vertical="center"/>
      <protection locked="0"/>
    </xf>
    <xf numFmtId="0" fontId="159" fillId="71" borderId="33" xfId="0" applyFont="1" applyFill="1" applyBorder="1" applyAlignment="1" applyProtection="1">
      <alignment horizontal="center" vertical="center"/>
      <protection locked="0"/>
    </xf>
    <xf numFmtId="206" fontId="157" fillId="77" borderId="34" xfId="0" applyNumberFormat="1" applyFont="1" applyFill="1" applyBorder="1" applyAlignment="1">
      <alignment horizontal="center" vertical="center"/>
    </xf>
    <xf numFmtId="206" fontId="157" fillId="77" borderId="38" xfId="0" applyNumberFormat="1" applyFont="1" applyFill="1" applyBorder="1" applyAlignment="1">
      <alignment horizontal="center" vertical="center"/>
    </xf>
    <xf numFmtId="206" fontId="157" fillId="77" borderId="33" xfId="0" applyNumberFormat="1" applyFont="1" applyFill="1" applyBorder="1" applyAlignment="1">
      <alignment horizontal="center" vertical="center"/>
    </xf>
    <xf numFmtId="0" fontId="163" fillId="0" borderId="38" xfId="0" applyFont="1" applyFill="1" applyBorder="1" applyAlignment="1">
      <alignment horizontal="left" vertical="center"/>
    </xf>
    <xf numFmtId="0" fontId="163" fillId="0" borderId="33" xfId="0" applyFont="1" applyFill="1" applyBorder="1" applyAlignment="1">
      <alignment horizontal="left" vertical="center"/>
    </xf>
    <xf numFmtId="175" fontId="160" fillId="71" borderId="34" xfId="1469" applyNumberFormat="1" applyFont="1" applyFill="1" applyBorder="1" applyAlignment="1">
      <alignment horizontal="right" vertical="center" indent="1"/>
    </xf>
    <xf numFmtId="175" fontId="160" fillId="71" borderId="38" xfId="1469" applyNumberFormat="1" applyFont="1" applyFill="1" applyBorder="1" applyAlignment="1">
      <alignment horizontal="right" vertical="center" indent="1"/>
    </xf>
    <xf numFmtId="175" fontId="160" fillId="71" borderId="33" xfId="1469" applyNumberFormat="1" applyFont="1" applyFill="1" applyBorder="1" applyAlignment="1">
      <alignment horizontal="right" vertical="center" indent="1"/>
    </xf>
    <xf numFmtId="0" fontId="159" fillId="71" borderId="38" xfId="0" applyFont="1" applyFill="1" applyBorder="1" applyAlignment="1" applyProtection="1">
      <alignment horizontal="center" vertical="center"/>
      <protection locked="0"/>
    </xf>
    <xf numFmtId="9" fontId="161" fillId="0" borderId="34" xfId="0" applyNumberFormat="1" applyFont="1" applyBorder="1" applyAlignment="1">
      <alignment horizontal="center" vertical="center"/>
    </xf>
    <xf numFmtId="9" fontId="161" fillId="0" borderId="38" xfId="0" applyNumberFormat="1" applyFont="1" applyBorder="1" applyAlignment="1">
      <alignment horizontal="center" vertical="center"/>
    </xf>
    <xf numFmtId="9" fontId="161" fillId="0" borderId="33" xfId="0" applyNumberFormat="1" applyFont="1" applyBorder="1" applyAlignment="1">
      <alignment horizontal="center" vertical="center"/>
    </xf>
    <xf numFmtId="9" fontId="161" fillId="0" borderId="77" xfId="0" applyNumberFormat="1" applyFont="1" applyBorder="1" applyAlignment="1">
      <alignment horizontal="center" vertical="center"/>
    </xf>
    <xf numFmtId="9" fontId="161" fillId="0" borderId="80" xfId="0" applyNumberFormat="1" applyFont="1" applyBorder="1" applyAlignment="1">
      <alignment horizontal="center" vertical="center"/>
    </xf>
    <xf numFmtId="0" fontId="153" fillId="71" borderId="58" xfId="0" applyFont="1" applyFill="1" applyBorder="1" applyAlignment="1">
      <alignment horizontal="left" vertical="center" wrapText="1" indent="1"/>
    </xf>
    <xf numFmtId="0" fontId="151" fillId="71" borderId="38" xfId="0" applyFont="1" applyFill="1" applyBorder="1" applyAlignment="1" applyProtection="1">
      <alignment horizontal="center" vertical="center"/>
      <protection locked="0"/>
    </xf>
    <xf numFmtId="9" fontId="161" fillId="0" borderId="38" xfId="0" applyNumberFormat="1" applyFont="1" applyFill="1" applyBorder="1" applyAlignment="1">
      <alignment horizontal="center" vertical="center"/>
    </xf>
    <xf numFmtId="0" fontId="153" fillId="0" borderId="34" xfId="1469" applyNumberFormat="1" applyFont="1" applyFill="1" applyBorder="1" applyAlignment="1">
      <alignment horizontal="center" vertical="center" wrapText="1"/>
    </xf>
    <xf numFmtId="0" fontId="153" fillId="0" borderId="38" xfId="1469" applyNumberFormat="1" applyFont="1" applyFill="1" applyBorder="1" applyAlignment="1">
      <alignment horizontal="center" vertical="center" wrapText="1"/>
    </xf>
    <xf numFmtId="0" fontId="153" fillId="0" borderId="33" xfId="1469" applyNumberFormat="1" applyFont="1" applyFill="1" applyBorder="1" applyAlignment="1">
      <alignment horizontal="center" vertical="center" wrapText="1"/>
    </xf>
    <xf numFmtId="0" fontId="153" fillId="71" borderId="83" xfId="0" applyFont="1" applyFill="1" applyBorder="1" applyAlignment="1">
      <alignment horizontal="left" vertical="center" wrapText="1" indent="1"/>
    </xf>
    <xf numFmtId="0" fontId="153" fillId="71" borderId="74" xfId="0" applyFont="1" applyFill="1" applyBorder="1" applyAlignment="1">
      <alignment horizontal="left" vertical="center" wrapText="1" indent="1"/>
    </xf>
    <xf numFmtId="0" fontId="153" fillId="71" borderId="90" xfId="0" applyFont="1" applyFill="1" applyBorder="1" applyAlignment="1">
      <alignment horizontal="left" vertical="center" wrapText="1" indent="1"/>
    </xf>
    <xf numFmtId="0" fontId="161" fillId="0" borderId="34" xfId="1469" applyNumberFormat="1" applyFont="1" applyBorder="1" applyAlignment="1">
      <alignment horizontal="center" vertical="center" wrapText="1"/>
    </xf>
    <xf numFmtId="0" fontId="161" fillId="0" borderId="33" xfId="1469" applyNumberFormat="1" applyFont="1" applyBorder="1" applyAlignment="1">
      <alignment horizontal="center" vertical="center" wrapText="1"/>
    </xf>
    <xf numFmtId="0" fontId="161" fillId="0" borderId="34" xfId="1469" applyNumberFormat="1" applyFont="1" applyFill="1" applyBorder="1" applyAlignment="1">
      <alignment horizontal="center" vertical="center" wrapText="1"/>
    </xf>
    <xf numFmtId="0" fontId="161" fillId="0" borderId="38" xfId="1469" applyNumberFormat="1" applyFont="1" applyFill="1" applyBorder="1" applyAlignment="1">
      <alignment horizontal="center" vertical="center" wrapText="1"/>
    </xf>
    <xf numFmtId="0" fontId="161" fillId="0" borderId="33" xfId="1469" applyNumberFormat="1" applyFont="1" applyFill="1" applyBorder="1" applyAlignment="1">
      <alignment horizontal="center" vertical="center" wrapText="1"/>
    </xf>
    <xf numFmtId="175" fontId="155" fillId="71" borderId="38" xfId="1470" applyNumberFormat="1" applyFont="1" applyFill="1" applyBorder="1" applyAlignment="1">
      <alignment horizontal="center" vertical="center"/>
    </xf>
    <xf numFmtId="0" fontId="160" fillId="0" borderId="34" xfId="1469" applyNumberFormat="1" applyFont="1" applyFill="1" applyBorder="1" applyAlignment="1">
      <alignment horizontal="center" vertical="center" wrapText="1"/>
    </xf>
    <xf numFmtId="0" fontId="160" fillId="0" borderId="38" xfId="1469" applyNumberFormat="1" applyFont="1" applyFill="1" applyBorder="1" applyAlignment="1">
      <alignment horizontal="center" vertical="center" wrapText="1"/>
    </xf>
    <xf numFmtId="0" fontId="160" fillId="0" borderId="33" xfId="1469" applyNumberFormat="1" applyFont="1" applyFill="1" applyBorder="1" applyAlignment="1">
      <alignment horizontal="center" vertical="center" wrapText="1"/>
    </xf>
    <xf numFmtId="0" fontId="167" fillId="0" borderId="86" xfId="0" applyFont="1" applyFill="1" applyBorder="1" applyAlignment="1">
      <alignment horizontal="left" vertical="center" wrapText="1"/>
    </xf>
    <xf numFmtId="0" fontId="167" fillId="0" borderId="87" xfId="0" applyFont="1" applyFill="1" applyBorder="1" applyAlignment="1">
      <alignment horizontal="left" vertical="center" wrapText="1"/>
    </xf>
    <xf numFmtId="0" fontId="161" fillId="0" borderId="34" xfId="1470" applyNumberFormat="1" applyFont="1" applyBorder="1" applyAlignment="1">
      <alignment horizontal="center" vertical="center" wrapText="1"/>
    </xf>
    <xf numFmtId="0" fontId="161" fillId="0" borderId="33" xfId="1470" applyNumberFormat="1" applyFont="1" applyBorder="1" applyAlignment="1">
      <alignment horizontal="center" vertical="center" wrapText="1"/>
    </xf>
    <xf numFmtId="0" fontId="161" fillId="0" borderId="34" xfId="1687" applyNumberFormat="1" applyFont="1" applyBorder="1" applyAlignment="1">
      <alignment horizontal="center" vertical="center" wrapText="1"/>
    </xf>
    <xf numFmtId="0" fontId="161" fillId="0" borderId="33" xfId="1687" applyNumberFormat="1" applyFont="1" applyBorder="1" applyAlignment="1">
      <alignment horizontal="center" vertical="center" wrapText="1"/>
    </xf>
    <xf numFmtId="0" fontId="160" fillId="0" borderId="34" xfId="0" applyFont="1" applyBorder="1" applyAlignment="1">
      <alignment horizontal="center" vertical="center" wrapText="1"/>
    </xf>
    <xf numFmtId="0" fontId="160" fillId="0" borderId="33" xfId="0" applyFont="1" applyBorder="1" applyAlignment="1">
      <alignment horizontal="center" vertical="center" wrapText="1"/>
    </xf>
    <xf numFmtId="0" fontId="151" fillId="71" borderId="77" xfId="0" applyFont="1" applyFill="1" applyBorder="1" applyAlignment="1" applyProtection="1">
      <alignment horizontal="center" vertical="center"/>
      <protection locked="0"/>
    </xf>
    <xf numFmtId="0" fontId="151" fillId="71" borderId="80" xfId="0" applyFont="1" applyFill="1" applyBorder="1" applyAlignment="1" applyProtection="1">
      <alignment horizontal="center" vertical="center"/>
      <protection locked="0"/>
    </xf>
    <xf numFmtId="0" fontId="161" fillId="0" borderId="77" xfId="1470" applyNumberFormat="1" applyFont="1" applyBorder="1" applyAlignment="1">
      <alignment horizontal="center" vertical="center" wrapText="1"/>
    </xf>
    <xf numFmtId="0" fontId="155" fillId="0" borderId="77" xfId="1469" applyNumberFormat="1" applyFont="1" applyBorder="1" applyAlignment="1">
      <alignment horizontal="center" vertical="center" wrapText="1"/>
    </xf>
    <xf numFmtId="0" fontId="155" fillId="0" borderId="80" xfId="1469" applyNumberFormat="1" applyFont="1" applyBorder="1" applyAlignment="1">
      <alignment horizontal="center" vertical="center" wrapText="1"/>
    </xf>
    <xf numFmtId="0" fontId="161" fillId="0" borderId="80" xfId="1470" applyNumberFormat="1" applyFont="1" applyBorder="1" applyAlignment="1">
      <alignment horizontal="center" vertical="center" wrapText="1"/>
    </xf>
    <xf numFmtId="0" fontId="151" fillId="72" borderId="22" xfId="0" applyFont="1" applyFill="1" applyBorder="1" applyAlignment="1">
      <alignment horizontal="right" vertical="center"/>
    </xf>
    <xf numFmtId="0" fontId="151" fillId="72" borderId="25" xfId="0" applyFont="1" applyFill="1" applyBorder="1" applyAlignment="1">
      <alignment horizontal="right" vertical="center"/>
    </xf>
    <xf numFmtId="0" fontId="178" fillId="65" borderId="83" xfId="0" applyFont="1" applyFill="1" applyBorder="1" applyAlignment="1">
      <alignment horizontal="left" vertical="center" indent="1"/>
    </xf>
    <xf numFmtId="0" fontId="178" fillId="65" borderId="74" xfId="0" applyFont="1" applyFill="1" applyBorder="1" applyAlignment="1">
      <alignment horizontal="left" vertical="center" indent="1"/>
    </xf>
    <xf numFmtId="0" fontId="178" fillId="65" borderId="90" xfId="0" applyFont="1" applyFill="1" applyBorder="1" applyAlignment="1">
      <alignment horizontal="left" vertical="center" indent="1"/>
    </xf>
    <xf numFmtId="0" fontId="206" fillId="71" borderId="34" xfId="0" applyFont="1" applyFill="1" applyBorder="1" applyAlignment="1">
      <alignment horizontal="center" vertical="center"/>
    </xf>
    <xf numFmtId="0" fontId="206" fillId="71" borderId="33" xfId="0" applyFont="1" applyFill="1" applyBorder="1" applyAlignment="1">
      <alignment horizontal="center" vertical="center"/>
    </xf>
    <xf numFmtId="49" fontId="155" fillId="75" borderId="34" xfId="1469" applyNumberFormat="1" applyFont="1" applyFill="1" applyBorder="1" applyAlignment="1">
      <alignment horizontal="center" vertical="center" wrapText="1"/>
    </xf>
    <xf numFmtId="49" fontId="155" fillId="75" borderId="33" xfId="1469" applyNumberFormat="1" applyFont="1" applyFill="1" applyBorder="1" applyAlignment="1">
      <alignment horizontal="center" vertical="center" wrapText="1"/>
    </xf>
    <xf numFmtId="0" fontId="155" fillId="71" borderId="38" xfId="0" applyFont="1" applyFill="1" applyBorder="1" applyAlignment="1">
      <alignment horizontal="center" vertical="center"/>
    </xf>
    <xf numFmtId="0" fontId="155" fillId="71" borderId="33" xfId="0" applyFont="1" applyFill="1" applyBorder="1" applyAlignment="1">
      <alignment horizontal="center" vertical="center"/>
    </xf>
    <xf numFmtId="1" fontId="155" fillId="71" borderId="34" xfId="0" applyNumberFormat="1" applyFont="1" applyFill="1" applyBorder="1" applyAlignment="1">
      <alignment horizontal="center" vertical="center" wrapText="1"/>
    </xf>
    <xf numFmtId="1" fontId="155" fillId="71" borderId="33" xfId="0" applyNumberFormat="1" applyFont="1" applyFill="1" applyBorder="1" applyAlignment="1">
      <alignment horizontal="center" vertical="center" wrapText="1"/>
    </xf>
    <xf numFmtId="0" fontId="123" fillId="65" borderId="0" xfId="0" applyFont="1" applyFill="1" applyBorder="1" applyAlignment="1" applyProtection="1">
      <alignment horizontal="right"/>
      <protection locked="0"/>
    </xf>
    <xf numFmtId="0" fontId="182" fillId="65" borderId="65" xfId="0" applyFont="1" applyFill="1" applyBorder="1" applyAlignment="1">
      <alignment horizontal="left" vertical="center" indent="1"/>
    </xf>
    <xf numFmtId="0" fontId="182" fillId="65" borderId="21" xfId="0" applyFont="1" applyFill="1" applyBorder="1" applyAlignment="1">
      <alignment horizontal="left" vertical="center" indent="1"/>
    </xf>
    <xf numFmtId="0" fontId="182" fillId="65" borderId="66" xfId="0" applyFont="1" applyFill="1" applyBorder="1" applyAlignment="1">
      <alignment horizontal="left" vertical="center" indent="1"/>
    </xf>
    <xf numFmtId="0" fontId="158" fillId="66" borderId="26" xfId="0" applyFont="1" applyFill="1" applyBorder="1" applyAlignment="1">
      <alignment horizontal="left" vertical="center" indent="1"/>
    </xf>
    <xf numFmtId="0" fontId="6" fillId="65" borderId="0" xfId="1321" applyFill="1" applyBorder="1" applyAlignment="1" applyProtection="1">
      <alignment horizontal="right"/>
      <protection locked="0"/>
    </xf>
    <xf numFmtId="0" fontId="6" fillId="65" borderId="49" xfId="1321" applyFill="1" applyBorder="1" applyAlignment="1" applyProtection="1">
      <alignment horizontal="right"/>
      <protection locked="0"/>
    </xf>
    <xf numFmtId="0" fontId="182" fillId="65" borderId="88" xfId="0" applyFont="1" applyFill="1" applyBorder="1" applyAlignment="1">
      <alignment horizontal="left" vertical="center" indent="1"/>
    </xf>
    <xf numFmtId="0" fontId="182" fillId="65" borderId="89" xfId="0" applyFont="1" applyFill="1" applyBorder="1" applyAlignment="1">
      <alignment horizontal="left" vertical="center" indent="1"/>
    </xf>
    <xf numFmtId="0" fontId="182" fillId="0" borderId="65" xfId="0" applyFont="1" applyFill="1" applyBorder="1" applyAlignment="1">
      <alignment horizontal="left" vertical="center" indent="1"/>
    </xf>
    <xf numFmtId="0" fontId="182" fillId="0" borderId="21" xfId="0" applyFont="1" applyFill="1" applyBorder="1" applyAlignment="1">
      <alignment horizontal="left" vertical="center" indent="1"/>
    </xf>
    <xf numFmtId="0" fontId="182" fillId="0" borderId="66" xfId="0" applyFont="1" applyFill="1" applyBorder="1" applyAlignment="1">
      <alignment horizontal="left" vertical="center" indent="1"/>
    </xf>
    <xf numFmtId="0" fontId="47" fillId="77" borderId="55" xfId="0" applyFont="1" applyFill="1" applyBorder="1" applyAlignment="1">
      <alignment horizontal="center" vertical="center"/>
    </xf>
    <xf numFmtId="0" fontId="47" fillId="77" borderId="0" xfId="0" applyFont="1" applyFill="1" applyBorder="1" applyAlignment="1">
      <alignment horizontal="center" vertical="center"/>
    </xf>
    <xf numFmtId="0" fontId="153" fillId="71" borderId="32" xfId="0" applyFont="1" applyFill="1" applyBorder="1" applyAlignment="1">
      <alignment horizontal="left" vertical="center" wrapText="1" indent="1"/>
    </xf>
    <xf numFmtId="0" fontId="160" fillId="0" borderId="34" xfId="0" applyFont="1" applyFill="1" applyBorder="1" applyAlignment="1">
      <alignment horizontal="center" vertical="center" wrapText="1"/>
    </xf>
    <xf numFmtId="0" fontId="160" fillId="0" borderId="33" xfId="0" applyFont="1" applyFill="1" applyBorder="1" applyAlignment="1">
      <alignment horizontal="center" vertical="center" wrapText="1"/>
    </xf>
    <xf numFmtId="175" fontId="160" fillId="65" borderId="34" xfId="1469" applyNumberFormat="1" applyFont="1" applyFill="1" applyBorder="1" applyAlignment="1">
      <alignment horizontal="center" vertical="center"/>
    </xf>
    <xf numFmtId="175" fontId="160" fillId="65" borderId="33" xfId="1469" applyNumberFormat="1" applyFont="1" applyFill="1" applyBorder="1" applyAlignment="1">
      <alignment horizontal="center" vertical="center"/>
    </xf>
    <xf numFmtId="175" fontId="157" fillId="77" borderId="34" xfId="0" applyNumberFormat="1" applyFont="1" applyFill="1" applyBorder="1" applyAlignment="1">
      <alignment horizontal="center" vertical="center"/>
    </xf>
    <xf numFmtId="175" fontId="157" fillId="77" borderId="33" xfId="0" applyNumberFormat="1" applyFont="1" applyFill="1" applyBorder="1" applyAlignment="1">
      <alignment horizontal="center" vertical="center"/>
    </xf>
    <xf numFmtId="173" fontId="155" fillId="73" borderId="33" xfId="0" applyNumberFormat="1" applyFont="1" applyFill="1" applyBorder="1" applyAlignment="1">
      <alignment horizontal="center" vertical="center" wrapText="1"/>
    </xf>
    <xf numFmtId="0" fontId="153" fillId="71" borderId="59" xfId="0" applyFont="1" applyFill="1" applyBorder="1" applyAlignment="1">
      <alignment horizontal="left" vertical="center" wrapText="1" indent="1"/>
    </xf>
    <xf numFmtId="0" fontId="153" fillId="71" borderId="71" xfId="0" applyFont="1" applyFill="1" applyBorder="1" applyAlignment="1">
      <alignment horizontal="left" vertical="center" wrapText="1" indent="1"/>
    </xf>
    <xf numFmtId="0" fontId="153" fillId="71" borderId="33" xfId="0" applyFont="1" applyFill="1" applyBorder="1" applyAlignment="1">
      <alignment horizontal="left" vertical="center" wrapText="1" indent="1"/>
    </xf>
    <xf numFmtId="0" fontId="153" fillId="71" borderId="50" xfId="0" applyFont="1" applyFill="1" applyBorder="1" applyAlignment="1">
      <alignment horizontal="left" vertical="center" wrapText="1" indent="1"/>
    </xf>
    <xf numFmtId="0" fontId="158" fillId="66" borderId="49" xfId="0" applyFont="1" applyFill="1" applyBorder="1" applyAlignment="1">
      <alignment horizontal="left" vertical="center" indent="1"/>
    </xf>
    <xf numFmtId="1" fontId="155" fillId="73" borderId="50" xfId="0" applyNumberFormat="1" applyFont="1" applyFill="1" applyBorder="1" applyAlignment="1">
      <alignment horizontal="center" vertical="center" wrapText="1"/>
    </xf>
    <xf numFmtId="0" fontId="153" fillId="0" borderId="40" xfId="0" applyFont="1" applyFill="1" applyBorder="1" applyAlignment="1">
      <alignment horizontal="left" vertical="center" wrapText="1"/>
    </xf>
    <xf numFmtId="0" fontId="158" fillId="66" borderId="31" xfId="0" applyFont="1" applyFill="1" applyBorder="1" applyAlignment="1">
      <alignment horizontal="left" vertical="center" wrapText="1" indent="1"/>
    </xf>
    <xf numFmtId="0" fontId="158" fillId="66" borderId="39" xfId="0" applyFont="1" applyFill="1" applyBorder="1" applyAlignment="1">
      <alignment horizontal="left" vertical="center" indent="1"/>
    </xf>
    <xf numFmtId="0" fontId="158" fillId="66" borderId="35" xfId="0" applyFont="1" applyFill="1" applyBorder="1" applyAlignment="1">
      <alignment horizontal="left" vertical="center" indent="1"/>
    </xf>
    <xf numFmtId="0" fontId="153" fillId="0" borderId="28" xfId="0" applyFont="1" applyFill="1" applyBorder="1" applyAlignment="1">
      <alignment horizontal="center" vertical="center" wrapText="1"/>
    </xf>
    <xf numFmtId="2" fontId="161" fillId="0" borderId="28" xfId="1469" applyNumberFormat="1" applyFont="1" applyFill="1" applyBorder="1" applyAlignment="1">
      <alignment horizontal="center" vertical="center" wrapText="1"/>
    </xf>
    <xf numFmtId="2" fontId="161" fillId="0" borderId="28" xfId="0" applyNumberFormat="1" applyFont="1" applyFill="1" applyBorder="1" applyAlignment="1">
      <alignment horizontal="center" vertical="center"/>
    </xf>
    <xf numFmtId="0" fontId="153" fillId="0" borderId="28" xfId="0" applyFont="1" applyBorder="1" applyAlignment="1">
      <alignment horizontal="center" vertical="center" wrapText="1"/>
    </xf>
    <xf numFmtId="0" fontId="153" fillId="76" borderId="42" xfId="0" applyFont="1" applyFill="1" applyBorder="1" applyAlignment="1">
      <alignment horizontal="left" vertical="center" wrapText="1" indent="1"/>
    </xf>
    <xf numFmtId="0" fontId="153" fillId="76" borderId="28" xfId="0" applyFont="1" applyFill="1" applyBorder="1" applyAlignment="1">
      <alignment horizontal="left" vertical="center" indent="1"/>
    </xf>
    <xf numFmtId="0" fontId="153" fillId="76" borderId="43" xfId="0" applyFont="1" applyFill="1" applyBorder="1" applyAlignment="1">
      <alignment horizontal="left" vertical="center" indent="1"/>
    </xf>
    <xf numFmtId="0" fontId="195" fillId="0" borderId="63" xfId="0" applyFont="1" applyFill="1" applyBorder="1" applyAlignment="1">
      <alignment horizontal="center" vertical="center"/>
    </xf>
    <xf numFmtId="0" fontId="195" fillId="0" borderId="64" xfId="0" applyFont="1" applyFill="1" applyBorder="1" applyAlignment="1">
      <alignment horizontal="center" vertical="center"/>
    </xf>
    <xf numFmtId="0" fontId="195" fillId="0" borderId="63" xfId="0" applyFont="1" applyBorder="1" applyAlignment="1">
      <alignment horizontal="center" vertical="center"/>
    </xf>
    <xf numFmtId="0" fontId="195" fillId="0" borderId="64" xfId="0" applyFont="1" applyBorder="1" applyAlignment="1">
      <alignment horizontal="center" vertical="center"/>
    </xf>
    <xf numFmtId="0" fontId="162" fillId="0" borderId="58" xfId="0" applyFont="1" applyFill="1" applyBorder="1" applyAlignment="1">
      <alignment horizontal="left" vertical="center" wrapText="1" indent="1"/>
    </xf>
    <xf numFmtId="0" fontId="162" fillId="0" borderId="59" xfId="0" applyFont="1" applyFill="1" applyBorder="1" applyAlignment="1">
      <alignment horizontal="left" vertical="center" wrapText="1" indent="1"/>
    </xf>
    <xf numFmtId="0" fontId="123" fillId="70" borderId="52" xfId="0" applyFont="1" applyFill="1" applyBorder="1" applyAlignment="1" applyProtection="1">
      <alignment horizontal="right"/>
      <protection locked="0"/>
    </xf>
    <xf numFmtId="0" fontId="123" fillId="70" borderId="53" xfId="0" applyFont="1" applyFill="1" applyBorder="1" applyAlignment="1" applyProtection="1">
      <alignment horizontal="right"/>
      <protection locked="0"/>
    </xf>
    <xf numFmtId="0" fontId="6" fillId="70" borderId="0" xfId="1321" applyFill="1" applyBorder="1" applyAlignment="1" applyProtection="1">
      <alignment horizontal="right"/>
      <protection locked="0"/>
    </xf>
    <xf numFmtId="0" fontId="6" fillId="70" borderId="49" xfId="1321" applyFill="1" applyBorder="1" applyAlignment="1" applyProtection="1">
      <alignment horizontal="right"/>
      <protection locked="0"/>
    </xf>
    <xf numFmtId="0" fontId="153" fillId="0" borderId="30" xfId="0" applyFont="1" applyFill="1" applyBorder="1" applyAlignment="1">
      <alignment horizontal="center" vertical="center" wrapText="1"/>
    </xf>
    <xf numFmtId="0" fontId="153" fillId="0" borderId="31" xfId="0" applyFont="1" applyFill="1" applyBorder="1" applyAlignment="1">
      <alignment horizontal="center" vertical="center" wrapText="1"/>
    </xf>
    <xf numFmtId="0" fontId="153" fillId="0" borderId="32" xfId="0" applyFont="1" applyFill="1" applyBorder="1" applyAlignment="1">
      <alignment horizontal="center" vertical="center" wrapText="1"/>
    </xf>
    <xf numFmtId="0" fontId="105" fillId="70" borderId="0" xfId="1321" applyFont="1" applyFill="1" applyBorder="1" applyAlignment="1" applyProtection="1">
      <alignment horizontal="right"/>
      <protection locked="0"/>
    </xf>
    <xf numFmtId="0" fontId="105" fillId="70" borderId="49" xfId="1321" applyFont="1" applyFill="1" applyBorder="1" applyAlignment="1" applyProtection="1">
      <alignment horizontal="right"/>
      <protection locked="0"/>
    </xf>
    <xf numFmtId="0" fontId="140" fillId="70" borderId="83" xfId="0" applyFont="1" applyFill="1" applyBorder="1" applyAlignment="1">
      <alignment horizontal="left" vertical="center"/>
    </xf>
    <xf numFmtId="0" fontId="140" fillId="70" borderId="74" xfId="0" applyFont="1" applyFill="1" applyBorder="1" applyAlignment="1">
      <alignment horizontal="left" vertical="center"/>
    </xf>
    <xf numFmtId="0" fontId="135" fillId="70" borderId="0" xfId="0" applyFont="1" applyFill="1" applyBorder="1" applyAlignment="1">
      <alignment horizontal="center"/>
    </xf>
    <xf numFmtId="0" fontId="123" fillId="70" borderId="49" xfId="0" applyFont="1" applyFill="1" applyBorder="1" applyAlignment="1" applyProtection="1">
      <alignment horizontal="right"/>
      <protection locked="0"/>
    </xf>
    <xf numFmtId="0" fontId="195" fillId="0" borderId="70" xfId="0" applyFont="1" applyFill="1" applyBorder="1" applyAlignment="1">
      <alignment horizontal="center" vertical="center"/>
    </xf>
    <xf numFmtId="0" fontId="195" fillId="0" borderId="71" xfId="0" applyFont="1" applyFill="1" applyBorder="1" applyAlignment="1">
      <alignment horizontal="center" vertical="center"/>
    </xf>
    <xf numFmtId="0" fontId="153" fillId="71" borderId="44" xfId="0" applyFont="1" applyFill="1" applyBorder="1" applyAlignment="1">
      <alignment horizontal="left" vertical="center" wrapText="1" indent="1"/>
    </xf>
    <xf numFmtId="0" fontId="153" fillId="71" borderId="29" xfId="0" applyFont="1" applyFill="1" applyBorder="1" applyAlignment="1">
      <alignment horizontal="left" vertical="center" wrapText="1" indent="1"/>
    </xf>
    <xf numFmtId="0" fontId="153" fillId="71" borderId="45" xfId="0" applyFont="1" applyFill="1" applyBorder="1" applyAlignment="1">
      <alignment horizontal="left" vertical="center" wrapText="1" indent="1"/>
    </xf>
    <xf numFmtId="0" fontId="203" fillId="71" borderId="40" xfId="0" applyFont="1" applyFill="1" applyBorder="1" applyAlignment="1">
      <alignment horizontal="left" vertical="center" wrapText="1" indent="1"/>
    </xf>
    <xf numFmtId="0" fontId="203" fillId="71" borderId="31" xfId="0" applyFont="1" applyFill="1" applyBorder="1" applyAlignment="1">
      <alignment horizontal="left" vertical="center" wrapText="1" indent="1"/>
    </xf>
    <xf numFmtId="0" fontId="203" fillId="71" borderId="41" xfId="0" applyFont="1" applyFill="1" applyBorder="1" applyAlignment="1">
      <alignment horizontal="left" vertical="center" wrapText="1" indent="1"/>
    </xf>
    <xf numFmtId="0" fontId="170" fillId="66" borderId="40" xfId="0" applyFont="1" applyFill="1" applyBorder="1" applyAlignment="1">
      <alignment horizontal="left" vertical="center" indent="1"/>
    </xf>
    <xf numFmtId="0" fontId="170" fillId="66" borderId="31" xfId="0" applyFont="1" applyFill="1" applyBorder="1" applyAlignment="1">
      <alignment horizontal="left" vertical="center" indent="1"/>
    </xf>
    <xf numFmtId="0" fontId="170" fillId="66" borderId="41" xfId="0" applyFont="1" applyFill="1" applyBorder="1" applyAlignment="1">
      <alignment horizontal="left" vertical="center" indent="1"/>
    </xf>
    <xf numFmtId="0" fontId="155" fillId="0" borderId="34" xfId="0" applyFont="1" applyFill="1" applyBorder="1" applyAlignment="1">
      <alignment horizontal="center" vertical="center" wrapText="1"/>
    </xf>
    <xf numFmtId="0" fontId="155" fillId="0" borderId="33" xfId="0" applyFont="1" applyFill="1" applyBorder="1" applyAlignment="1">
      <alignment horizontal="center" vertical="center" wrapText="1"/>
    </xf>
    <xf numFmtId="0" fontId="158" fillId="66" borderId="91" xfId="0" applyFont="1" applyFill="1" applyBorder="1" applyAlignment="1">
      <alignment horizontal="left" vertical="center" indent="1"/>
    </xf>
    <xf numFmtId="0" fontId="158" fillId="66" borderId="92" xfId="0" applyFont="1" applyFill="1" applyBorder="1" applyAlignment="1">
      <alignment horizontal="left" vertical="center" indent="1"/>
    </xf>
    <xf numFmtId="0" fontId="155" fillId="71" borderId="63" xfId="0" applyFont="1" applyFill="1" applyBorder="1" applyAlignment="1">
      <alignment horizontal="center" vertical="center" wrapText="1"/>
    </xf>
    <xf numFmtId="0" fontId="155" fillId="71" borderId="64" xfId="0" applyFont="1" applyFill="1" applyBorder="1" applyAlignment="1">
      <alignment horizontal="center" vertical="center" wrapText="1"/>
    </xf>
    <xf numFmtId="172" fontId="153" fillId="0" borderId="96" xfId="0" applyNumberFormat="1" applyFont="1" applyFill="1" applyBorder="1" applyAlignment="1">
      <alignment horizontal="center" vertical="center"/>
    </xf>
    <xf numFmtId="172" fontId="153" fillId="0" borderId="0" xfId="0" applyNumberFormat="1" applyFont="1" applyFill="1" applyBorder="1" applyAlignment="1">
      <alignment horizontal="center" vertical="center"/>
    </xf>
    <xf numFmtId="0" fontId="159" fillId="0" borderId="96" xfId="0" applyFont="1" applyFill="1" applyBorder="1" applyAlignment="1">
      <alignment horizontal="center" vertical="center"/>
    </xf>
    <xf numFmtId="0" fontId="159" fillId="0" borderId="0" xfId="0" applyFont="1" applyFill="1" applyBorder="1" applyAlignment="1">
      <alignment horizontal="center" vertical="center"/>
    </xf>
    <xf numFmtId="0" fontId="158" fillId="66" borderId="93" xfId="0" applyFont="1" applyFill="1" applyBorder="1" applyAlignment="1">
      <alignment horizontal="left" vertical="center" indent="1"/>
    </xf>
    <xf numFmtId="175" fontId="153" fillId="0" borderId="68" xfId="0" applyNumberFormat="1" applyFont="1" applyFill="1" applyBorder="1" applyAlignment="1">
      <alignment horizontal="center" vertical="center" wrapText="1"/>
    </xf>
    <xf numFmtId="175" fontId="153" fillId="0" borderId="69" xfId="0" applyNumberFormat="1" applyFont="1" applyFill="1" applyBorder="1" applyAlignment="1">
      <alignment horizontal="center" vertical="center" wrapText="1"/>
    </xf>
    <xf numFmtId="175" fontId="153" fillId="0" borderId="63" xfId="0" applyNumberFormat="1" applyFont="1" applyFill="1" applyBorder="1" applyAlignment="1">
      <alignment horizontal="center" vertical="center" wrapText="1"/>
    </xf>
    <xf numFmtId="175" fontId="153" fillId="0" borderId="64" xfId="0" applyNumberFormat="1" applyFont="1" applyFill="1" applyBorder="1" applyAlignment="1">
      <alignment horizontal="center" vertical="center" wrapText="1"/>
    </xf>
    <xf numFmtId="0" fontId="153" fillId="0" borderId="0" xfId="0" applyFont="1" applyBorder="1" applyAlignment="1">
      <alignment horizontal="center" vertical="center"/>
    </xf>
    <xf numFmtId="0" fontId="160" fillId="71" borderId="34" xfId="0" applyFont="1" applyFill="1" applyBorder="1" applyAlignment="1" applyProtection="1">
      <alignment horizontal="center" vertical="center"/>
      <protection locked="0"/>
    </xf>
    <xf numFmtId="0" fontId="160" fillId="71" borderId="33" xfId="0" applyFont="1" applyFill="1" applyBorder="1" applyAlignment="1" applyProtection="1">
      <alignment horizontal="center" vertical="center"/>
      <protection locked="0"/>
    </xf>
    <xf numFmtId="0" fontId="161" fillId="0" borderId="0" xfId="1687" applyNumberFormat="1" applyFont="1" applyBorder="1" applyAlignment="1">
      <alignment horizontal="center" vertical="center" wrapText="1"/>
    </xf>
    <xf numFmtId="0" fontId="161" fillId="0" borderId="0" xfId="0" applyFont="1" applyBorder="1" applyAlignment="1">
      <alignment horizontal="center" vertical="center"/>
    </xf>
    <xf numFmtId="0" fontId="179" fillId="0" borderId="96" xfId="0" applyFont="1" applyBorder="1" applyAlignment="1">
      <alignment horizontal="center" vertical="center"/>
    </xf>
    <xf numFmtId="0" fontId="179" fillId="0" borderId="0" xfId="0" applyFont="1" applyBorder="1" applyAlignment="1">
      <alignment horizontal="center" vertical="center"/>
    </xf>
    <xf numFmtId="173" fontId="161" fillId="0" borderId="96" xfId="0" applyNumberFormat="1" applyFont="1" applyFill="1" applyBorder="1" applyAlignment="1">
      <alignment horizontal="center" vertical="center"/>
    </xf>
    <xf numFmtId="173" fontId="161" fillId="0" borderId="0" xfId="0" applyNumberFormat="1" applyFont="1" applyFill="1" applyBorder="1" applyAlignment="1">
      <alignment horizontal="center" vertical="center"/>
    </xf>
    <xf numFmtId="0" fontId="143" fillId="65" borderId="40" xfId="0" applyFont="1" applyFill="1" applyBorder="1" applyAlignment="1">
      <alignment horizontal="center" vertical="center"/>
    </xf>
    <xf numFmtId="0" fontId="143" fillId="65" borderId="31" xfId="0" applyFont="1" applyFill="1" applyBorder="1" applyAlignment="1">
      <alignment horizontal="center" vertical="center"/>
    </xf>
    <xf numFmtId="0" fontId="143" fillId="65" borderId="41" xfId="0" applyFont="1" applyFill="1" applyBorder="1" applyAlignment="1">
      <alignment horizontal="center" vertical="center"/>
    </xf>
    <xf numFmtId="0" fontId="140" fillId="70" borderId="48" xfId="0" applyFont="1" applyFill="1" applyBorder="1" applyAlignment="1">
      <alignment horizontal="left" vertical="center"/>
    </xf>
    <xf numFmtId="0" fontId="140" fillId="70" borderId="0" xfId="0" applyFont="1" applyFill="1" applyBorder="1" applyAlignment="1">
      <alignment horizontal="left" vertical="center"/>
    </xf>
    <xf numFmtId="0" fontId="129" fillId="70" borderId="0" xfId="1321" applyFont="1" applyFill="1" applyBorder="1" applyAlignment="1" applyProtection="1">
      <alignment horizontal="right"/>
      <protection locked="0"/>
    </xf>
    <xf numFmtId="0" fontId="129" fillId="70" borderId="49" xfId="1321" applyFont="1" applyFill="1" applyBorder="1" applyAlignment="1" applyProtection="1">
      <alignment horizontal="right"/>
      <protection locked="0"/>
    </xf>
    <xf numFmtId="0" fontId="16" fillId="70" borderId="48" xfId="0" applyFont="1" applyFill="1" applyBorder="1" applyAlignment="1">
      <alignment horizontal="left" vertical="center" wrapText="1"/>
    </xf>
    <xf numFmtId="0" fontId="16" fillId="70" borderId="0" xfId="0" applyFont="1" applyFill="1" applyBorder="1" applyAlignment="1">
      <alignment horizontal="left" vertical="center" wrapText="1"/>
    </xf>
    <xf numFmtId="0" fontId="16" fillId="70" borderId="49" xfId="0" applyFont="1" applyFill="1" applyBorder="1" applyAlignment="1">
      <alignment horizontal="left" vertical="center" wrapText="1"/>
    </xf>
    <xf numFmtId="175" fontId="161" fillId="0" borderId="68" xfId="1469" applyNumberFormat="1" applyFont="1" applyFill="1" applyBorder="1" applyAlignment="1">
      <alignment horizontal="center" vertical="center" wrapText="1"/>
    </xf>
    <xf numFmtId="175" fontId="161" fillId="0" borderId="69" xfId="1469" applyNumberFormat="1" applyFont="1" applyFill="1" applyBorder="1" applyAlignment="1">
      <alignment horizontal="center" vertical="center" wrapText="1"/>
    </xf>
    <xf numFmtId="175" fontId="161" fillId="0" borderId="63" xfId="1469" applyNumberFormat="1" applyFont="1" applyFill="1" applyBorder="1" applyAlignment="1">
      <alignment horizontal="center" vertical="center" wrapText="1"/>
    </xf>
    <xf numFmtId="175" fontId="161" fillId="0" borderId="64" xfId="1469" applyNumberFormat="1" applyFont="1" applyFill="1" applyBorder="1" applyAlignment="1">
      <alignment horizontal="center" vertical="center" wrapText="1"/>
    </xf>
    <xf numFmtId="0" fontId="171" fillId="66" borderId="72" xfId="0" applyFont="1" applyFill="1" applyBorder="1" applyAlignment="1">
      <alignment horizontal="left" vertical="center" indent="1"/>
    </xf>
    <xf numFmtId="0" fontId="171" fillId="66" borderId="73" xfId="0" applyFont="1" applyFill="1" applyBorder="1" applyAlignment="1">
      <alignment horizontal="left" vertical="center" indent="1"/>
    </xf>
    <xf numFmtId="0" fontId="153" fillId="71" borderId="34" xfId="0" applyFont="1" applyFill="1" applyBorder="1" applyAlignment="1">
      <alignment horizontal="center" vertical="center"/>
    </xf>
    <xf numFmtId="175" fontId="153" fillId="0" borderId="0" xfId="0" applyNumberFormat="1" applyFont="1" applyFill="1" applyBorder="1" applyAlignment="1">
      <alignment horizontal="center" vertical="center" wrapText="1"/>
    </xf>
    <xf numFmtId="175" fontId="153" fillId="0" borderId="70" xfId="0" applyNumberFormat="1" applyFont="1" applyFill="1" applyBorder="1" applyAlignment="1">
      <alignment horizontal="center" vertical="center" wrapText="1"/>
    </xf>
    <xf numFmtId="175" fontId="153" fillId="0" borderId="71" xfId="0" applyNumberFormat="1" applyFont="1" applyFill="1" applyBorder="1" applyAlignment="1">
      <alignment horizontal="center" vertical="center" wrapText="1"/>
    </xf>
    <xf numFmtId="49" fontId="155" fillId="71" borderId="68" xfId="1469" applyNumberFormat="1" applyFont="1" applyFill="1" applyBorder="1" applyAlignment="1">
      <alignment horizontal="center" vertical="center" wrapText="1"/>
    </xf>
    <xf numFmtId="49" fontId="155" fillId="71" borderId="69" xfId="1469" applyNumberFormat="1" applyFont="1" applyFill="1" applyBorder="1" applyAlignment="1">
      <alignment horizontal="center" vertical="center" wrapText="1"/>
    </xf>
    <xf numFmtId="49" fontId="155" fillId="71" borderId="63" xfId="1469" applyNumberFormat="1" applyFont="1" applyFill="1" applyBorder="1" applyAlignment="1">
      <alignment horizontal="center" vertical="center" wrapText="1"/>
    </xf>
    <xf numFmtId="49" fontId="155" fillId="71" borderId="64" xfId="1469" applyNumberFormat="1" applyFont="1" applyFill="1" applyBorder="1" applyAlignment="1">
      <alignment horizontal="center" vertical="center" wrapText="1"/>
    </xf>
    <xf numFmtId="175" fontId="157" fillId="77" borderId="0" xfId="0" applyNumberFormat="1" applyFont="1" applyFill="1" applyBorder="1" applyAlignment="1">
      <alignment horizontal="center" vertical="center"/>
    </xf>
    <xf numFmtId="175" fontId="160" fillId="75" borderId="34" xfId="0" applyNumberFormat="1" applyFont="1" applyFill="1" applyBorder="1" applyAlignment="1">
      <alignment horizontal="center" vertical="center"/>
    </xf>
    <xf numFmtId="175" fontId="160" fillId="75" borderId="33" xfId="0" applyNumberFormat="1" applyFont="1" applyFill="1" applyBorder="1" applyAlignment="1">
      <alignment horizontal="center" vertical="center"/>
    </xf>
    <xf numFmtId="0" fontId="162" fillId="0" borderId="0" xfId="0" applyFont="1" applyFill="1" applyBorder="1" applyAlignment="1">
      <alignment horizontal="left" vertical="center"/>
    </xf>
    <xf numFmtId="0" fontId="153" fillId="70" borderId="0" xfId="0" applyFont="1" applyFill="1" applyBorder="1" applyAlignment="1">
      <alignment horizontal="left" vertical="center" wrapText="1"/>
    </xf>
    <xf numFmtId="0" fontId="153" fillId="70" borderId="0" xfId="0" applyFont="1" applyFill="1" applyAlignment="1">
      <alignment horizontal="left" vertical="top" wrapText="1" indent="1"/>
    </xf>
    <xf numFmtId="0" fontId="16" fillId="70" borderId="0" xfId="0" applyFont="1" applyFill="1" applyAlignment="1">
      <alignment horizontal="left" vertical="top" wrapText="1" indent="1"/>
    </xf>
    <xf numFmtId="0" fontId="199" fillId="70" borderId="0" xfId="0" applyFont="1" applyFill="1" applyBorder="1" applyAlignment="1">
      <alignment horizontal="left" vertical="top" wrapText="1" indent="1"/>
    </xf>
    <xf numFmtId="0" fontId="153" fillId="70" borderId="0" xfId="0" applyFont="1" applyFill="1" applyBorder="1" applyAlignment="1">
      <alignment horizontal="left" vertical="top" wrapText="1" indent="1"/>
    </xf>
    <xf numFmtId="0" fontId="199" fillId="70" borderId="0" xfId="0" applyFont="1" applyFill="1" applyBorder="1" applyAlignment="1">
      <alignment horizontal="left" vertical="center" wrapText="1" indent="1"/>
    </xf>
    <xf numFmtId="0" fontId="153" fillId="70" borderId="0" xfId="0" applyFont="1" applyFill="1" applyBorder="1" applyAlignment="1">
      <alignment horizontal="left" vertical="top" wrapText="1"/>
    </xf>
  </cellXfs>
  <cellStyles count="2214">
    <cellStyle name="_x0004_" xfId="1" xr:uid="{00000000-0005-0000-0000-000000000000}"/>
    <cellStyle name="_x0007_" xfId="2" xr:uid="{00000000-0005-0000-0000-000001000000}"/>
    <cellStyle name="_x0004_ 10" xfId="3" xr:uid="{00000000-0005-0000-0000-000002000000}"/>
    <cellStyle name="_x0004_ 11" xfId="4" xr:uid="{00000000-0005-0000-0000-000003000000}"/>
    <cellStyle name="_x0004_ 12" xfId="5" xr:uid="{00000000-0005-0000-0000-000004000000}"/>
    <cellStyle name="_x0004_ 13" xfId="6" xr:uid="{00000000-0005-0000-0000-000005000000}"/>
    <cellStyle name="_x0004_ 14" xfId="7" xr:uid="{00000000-0005-0000-0000-000006000000}"/>
    <cellStyle name="_x0004_ 15" xfId="8" xr:uid="{00000000-0005-0000-0000-000007000000}"/>
    <cellStyle name="_x0004_ 16" xfId="9" xr:uid="{00000000-0005-0000-0000-000008000000}"/>
    <cellStyle name="_x0004_ 17" xfId="10" xr:uid="{00000000-0005-0000-0000-000009000000}"/>
    <cellStyle name="_x0004_ 18" xfId="11" xr:uid="{00000000-0005-0000-0000-00000A000000}"/>
    <cellStyle name="_x0004_ 19" xfId="12" xr:uid="{00000000-0005-0000-0000-00000B000000}"/>
    <cellStyle name="_x0004_ 2" xfId="13" xr:uid="{00000000-0005-0000-0000-00000C000000}"/>
    <cellStyle name="_x0004_ 20" xfId="14" xr:uid="{00000000-0005-0000-0000-00000D000000}"/>
    <cellStyle name="_x0004_ 21" xfId="15" xr:uid="{00000000-0005-0000-0000-00000E000000}"/>
    <cellStyle name="_x0004_ 22" xfId="16" xr:uid="{00000000-0005-0000-0000-00000F000000}"/>
    <cellStyle name="_x0004_ 23" xfId="17" xr:uid="{00000000-0005-0000-0000-000010000000}"/>
    <cellStyle name="_x0004_ 24" xfId="18" xr:uid="{00000000-0005-0000-0000-000011000000}"/>
    <cellStyle name="_x0004_ 25" xfId="19" xr:uid="{00000000-0005-0000-0000-000012000000}"/>
    <cellStyle name="_x0004_ 26" xfId="20" xr:uid="{00000000-0005-0000-0000-000013000000}"/>
    <cellStyle name="_x0004_ 27" xfId="21" xr:uid="{00000000-0005-0000-0000-000014000000}"/>
    <cellStyle name="_x0004_ 28" xfId="22" xr:uid="{00000000-0005-0000-0000-000015000000}"/>
    <cellStyle name="_x0004_ 29" xfId="23" xr:uid="{00000000-0005-0000-0000-000016000000}"/>
    <cellStyle name="_x0004_ 3" xfId="24" xr:uid="{00000000-0005-0000-0000-000017000000}"/>
    <cellStyle name="_x0004_ 30" xfId="25" xr:uid="{00000000-0005-0000-0000-000018000000}"/>
    <cellStyle name="_x0004_ 31" xfId="26" xr:uid="{00000000-0005-0000-0000-000019000000}"/>
    <cellStyle name="_x0004_ 32" xfId="27" xr:uid="{00000000-0005-0000-0000-00001A000000}"/>
    <cellStyle name="_x0004_ 33" xfId="28" xr:uid="{00000000-0005-0000-0000-00001B000000}"/>
    <cellStyle name="_x0004_ 34" xfId="29" xr:uid="{00000000-0005-0000-0000-00001C000000}"/>
    <cellStyle name="_x0004_ 35" xfId="30" xr:uid="{00000000-0005-0000-0000-00001D000000}"/>
    <cellStyle name="_x0004_ 36" xfId="31" xr:uid="{00000000-0005-0000-0000-00001E000000}"/>
    <cellStyle name="_x0004_ 37" xfId="32" xr:uid="{00000000-0005-0000-0000-00001F000000}"/>
    <cellStyle name="_x0004_ 38" xfId="33" xr:uid="{00000000-0005-0000-0000-000020000000}"/>
    <cellStyle name="_x0004_ 39" xfId="34" xr:uid="{00000000-0005-0000-0000-000021000000}"/>
    <cellStyle name="_x0004_ 4" xfId="35" xr:uid="{00000000-0005-0000-0000-000022000000}"/>
    <cellStyle name="_x0004_ 40" xfId="36" xr:uid="{00000000-0005-0000-0000-000023000000}"/>
    <cellStyle name="_x0004_ 41" xfId="37" xr:uid="{00000000-0005-0000-0000-000024000000}"/>
    <cellStyle name="_x0004_ 42" xfId="38" xr:uid="{00000000-0005-0000-0000-000025000000}"/>
    <cellStyle name="_x0004_ 43" xfId="39" xr:uid="{00000000-0005-0000-0000-000026000000}"/>
    <cellStyle name="_x0004_ 44" xfId="40" xr:uid="{00000000-0005-0000-0000-000027000000}"/>
    <cellStyle name="_x0004_ 45" xfId="41" xr:uid="{00000000-0005-0000-0000-000028000000}"/>
    <cellStyle name="_x0004_ 46" xfId="42" xr:uid="{00000000-0005-0000-0000-000029000000}"/>
    <cellStyle name="_x0004_ 47" xfId="43" xr:uid="{00000000-0005-0000-0000-00002A000000}"/>
    <cellStyle name="_x0004_ 48" xfId="44" xr:uid="{00000000-0005-0000-0000-00002B000000}"/>
    <cellStyle name="_x0004_ 49" xfId="45" xr:uid="{00000000-0005-0000-0000-00002C000000}"/>
    <cellStyle name="_x0004_ 5" xfId="46" xr:uid="{00000000-0005-0000-0000-00002D000000}"/>
    <cellStyle name="_x0004_ 50" xfId="47" xr:uid="{00000000-0005-0000-0000-00002E000000}"/>
    <cellStyle name="_x0004_ 51" xfId="48" xr:uid="{00000000-0005-0000-0000-00002F000000}"/>
    <cellStyle name="_x0004_ 52" xfId="49" xr:uid="{00000000-0005-0000-0000-000030000000}"/>
    <cellStyle name="_x0004_ 53" xfId="50" xr:uid="{00000000-0005-0000-0000-000031000000}"/>
    <cellStyle name="_x0004_ 54" xfId="51" xr:uid="{00000000-0005-0000-0000-000032000000}"/>
    <cellStyle name="_x0004_ 55" xfId="52" xr:uid="{00000000-0005-0000-0000-000033000000}"/>
    <cellStyle name="_x0004_ 56" xfId="53" xr:uid="{00000000-0005-0000-0000-000034000000}"/>
    <cellStyle name="_x0004_ 57" xfId="54" xr:uid="{00000000-0005-0000-0000-000035000000}"/>
    <cellStyle name="_x0004_ 58" xfId="55" xr:uid="{00000000-0005-0000-0000-000036000000}"/>
    <cellStyle name="_x0004_ 59" xfId="56" xr:uid="{00000000-0005-0000-0000-000037000000}"/>
    <cellStyle name="_x0004_ 6" xfId="57" xr:uid="{00000000-0005-0000-0000-000038000000}"/>
    <cellStyle name="_x0004_ 7" xfId="58" xr:uid="{00000000-0005-0000-0000-000039000000}"/>
    <cellStyle name="_x0004_ 8" xfId="59" xr:uid="{00000000-0005-0000-0000-00003A000000}"/>
    <cellStyle name="_x0004_ 9" xfId="60" xr:uid="{00000000-0005-0000-0000-00003B000000}"/>
    <cellStyle name="_x0004_???" xfId="61" xr:uid="{00000000-0005-0000-0000-00003C000000}"/>
    <cellStyle name="_2011.04.12 VRF Offer Package" xfId="62" xr:uid="{00000000-0005-0000-0000-00003D000000}"/>
    <cellStyle name="_CONSULTA" xfId="63" xr:uid="{00000000-0005-0000-0000-00003E000000}"/>
    <cellStyle name="_CONSULTA 2" xfId="64" xr:uid="{00000000-0005-0000-0000-00003F000000}"/>
    <cellStyle name="_CONSULTA 3" xfId="65" xr:uid="{00000000-0005-0000-0000-000040000000}"/>
    <cellStyle name="_CONSULTA 4" xfId="66" xr:uid="{00000000-0005-0000-0000-000041000000}"/>
    <cellStyle name="_CONSULTA 5" xfId="67" xr:uid="{00000000-0005-0000-0000-000042000000}"/>
    <cellStyle name="_CONSULTA 6" xfId="68" xr:uid="{00000000-0005-0000-0000-000043000000}"/>
    <cellStyle name="_CONSULTA 7" xfId="69" xr:uid="{00000000-0005-0000-0000-000044000000}"/>
    <cellStyle name="_CONSULTA 8" xfId="70" xr:uid="{00000000-0005-0000-0000-000045000000}"/>
    <cellStyle name="_CONSULTA_price Climatech" xfId="71" xr:uid="{00000000-0005-0000-0000-000046000000}"/>
    <cellStyle name="_CONSULTA_Прайс" xfId="72" xr:uid="{00000000-0005-0000-0000-000047000000}"/>
    <cellStyle name="_CONSULTA_Прайс-лист Вентиляция" xfId="73" xr:uid="{00000000-0005-0000-0000-000048000000}"/>
    <cellStyle name="_CONSULTA_Прайс-лист Вентиляция_аксессуары" xfId="74" xr:uid="{00000000-0005-0000-0000-000049000000}"/>
    <cellStyle name="_CONSULTA_Прайс-лист Вентиляция_Прайс розница промышленная вентиляция VENTS" xfId="75" xr:uid="{00000000-0005-0000-0000-00004A000000}"/>
    <cellStyle name="_CONSULTA_Прайс-лист Вентиляция_центробежные" xfId="76" xr:uid="{00000000-0005-0000-0000-00004B000000}"/>
    <cellStyle name="_ECO-i order sheet" xfId="77" xr:uid="{00000000-0005-0000-0000-00004C000000}"/>
    <cellStyle name="_ET_STYLE_NoName_00_" xfId="78" xr:uid="{00000000-0005-0000-0000-00004D000000}"/>
    <cellStyle name="_ET_STYLE_NoName_00_ 2" xfId="79" xr:uid="{00000000-0005-0000-0000-00004E000000}"/>
    <cellStyle name="_ET_STYLE_NoName_00__ControlSystemSummary_2010128" xfId="80" xr:uid="{00000000-0005-0000-0000-00004F000000}"/>
    <cellStyle name="_final DDP ruble price_13Jan" xfId="81" xr:uid="{00000000-0005-0000-0000-000050000000}"/>
    <cellStyle name="_General" xfId="82" xr:uid="{00000000-0005-0000-0000-000051000000}"/>
    <cellStyle name="_General 2" xfId="83" xr:uid="{00000000-0005-0000-0000-000052000000}"/>
    <cellStyle name="_General 3" xfId="84" xr:uid="{00000000-0005-0000-0000-000053000000}"/>
    <cellStyle name="_General 4" xfId="85" xr:uid="{00000000-0005-0000-0000-000054000000}"/>
    <cellStyle name="_General 5" xfId="86" xr:uid="{00000000-0005-0000-0000-000055000000}"/>
    <cellStyle name="_General 6" xfId="87" xr:uid="{00000000-0005-0000-0000-000056000000}"/>
    <cellStyle name="_General 7" xfId="88" xr:uid="{00000000-0005-0000-0000-000057000000}"/>
    <cellStyle name="_General 8" xfId="89" xr:uid="{00000000-0005-0000-0000-000058000000}"/>
    <cellStyle name="_General_ClimateИНРОСТ" xfId="90" xr:uid="{00000000-0005-0000-0000-000059000000}"/>
    <cellStyle name="_General_price Climatech" xfId="91" xr:uid="{00000000-0005-0000-0000-00005A000000}"/>
    <cellStyle name="_General_Прайс" xfId="92" xr:uid="{00000000-0005-0000-0000-00005B000000}"/>
    <cellStyle name="_General_Прайс-лист Вентиляция" xfId="93" xr:uid="{00000000-0005-0000-0000-00005C000000}"/>
    <cellStyle name="_General_Прайс-лист Вентиляция_аксессуары" xfId="94" xr:uid="{00000000-0005-0000-0000-00005D000000}"/>
    <cellStyle name="_General_Прайс-лист Вентиляция_Прайс розница промышленная вентиляция VENTS" xfId="95" xr:uid="{00000000-0005-0000-0000-00005E000000}"/>
    <cellStyle name="_General_Прайс-лист Вентиляция_центробежные" xfId="96" xr:uid="{00000000-0005-0000-0000-00005F000000}"/>
    <cellStyle name="_Habitat" xfId="97" xr:uid="{00000000-0005-0000-0000-000060000000}"/>
    <cellStyle name="_Habitat 2" xfId="98" xr:uid="{00000000-0005-0000-0000-000061000000}"/>
    <cellStyle name="_Habitat 3" xfId="99" xr:uid="{00000000-0005-0000-0000-000062000000}"/>
    <cellStyle name="_Habitat 4" xfId="100" xr:uid="{00000000-0005-0000-0000-000063000000}"/>
    <cellStyle name="_Habitat 5" xfId="101" xr:uid="{00000000-0005-0000-0000-000064000000}"/>
    <cellStyle name="_Habitat 6" xfId="102" xr:uid="{00000000-0005-0000-0000-000065000000}"/>
    <cellStyle name="_Habitat 7" xfId="103" xr:uid="{00000000-0005-0000-0000-000066000000}"/>
    <cellStyle name="_Habitat 8" xfId="104" xr:uid="{00000000-0005-0000-0000-000067000000}"/>
    <cellStyle name="_Habitat_price Climatech" xfId="105" xr:uid="{00000000-0005-0000-0000-000068000000}"/>
    <cellStyle name="_Habitat_Прайс" xfId="106" xr:uid="{00000000-0005-0000-0000-000069000000}"/>
    <cellStyle name="_Habitat_Прайс-лист Вентиляция" xfId="107" xr:uid="{00000000-0005-0000-0000-00006A000000}"/>
    <cellStyle name="_Habitat_Прайс-лист Вентиляция_аксессуары" xfId="108" xr:uid="{00000000-0005-0000-0000-00006B000000}"/>
    <cellStyle name="_Habitat_Прайс-лист Вентиляция_Прайс розница промышленная вентиляция VENTS" xfId="109" xr:uid="{00000000-0005-0000-0000-00006C000000}"/>
    <cellStyle name="_Habitat_Прайс-лист Вентиляция_центробежные" xfId="110" xr:uid="{00000000-0005-0000-0000-00006D000000}"/>
    <cellStyle name="_Hoja1" xfId="111" xr:uid="{00000000-0005-0000-0000-00006E000000}"/>
    <cellStyle name="_Hoja1 2" xfId="112" xr:uid="{00000000-0005-0000-0000-00006F000000}"/>
    <cellStyle name="_Hoja1 3" xfId="113" xr:uid="{00000000-0005-0000-0000-000070000000}"/>
    <cellStyle name="_Hoja1 4" xfId="114" xr:uid="{00000000-0005-0000-0000-000071000000}"/>
    <cellStyle name="_Hoja1 5" xfId="115" xr:uid="{00000000-0005-0000-0000-000072000000}"/>
    <cellStyle name="_Hoja1 6" xfId="116" xr:uid="{00000000-0005-0000-0000-000073000000}"/>
    <cellStyle name="_Hoja1 7" xfId="117" xr:uid="{00000000-0005-0000-0000-000074000000}"/>
    <cellStyle name="_Hoja1 8" xfId="118" xr:uid="{00000000-0005-0000-0000-000075000000}"/>
    <cellStyle name="_Hoja1_price Climatech" xfId="119" xr:uid="{00000000-0005-0000-0000-000076000000}"/>
    <cellStyle name="_Hoja1_Прайс-лист Вентиляция" xfId="120" xr:uid="{00000000-0005-0000-0000-000077000000}"/>
    <cellStyle name="_Hoja1_Прайс-лист Вентиляция_аксессуары" xfId="121" xr:uid="{00000000-0005-0000-0000-000078000000}"/>
    <cellStyle name="_Hoja1_Прайс-лист Вентиляция_Прайс розница промышленная вентиляция VENTS" xfId="122" xr:uid="{00000000-0005-0000-0000-000079000000}"/>
    <cellStyle name="_Hoja1_Прайс-лист Вентиляция_центробежные" xfId="123" xr:uid="{00000000-0005-0000-0000-00007A000000}"/>
    <cellStyle name="_Industrial" xfId="124" xr:uid="{00000000-0005-0000-0000-00007B000000}"/>
    <cellStyle name="_Industrial 2" xfId="125" xr:uid="{00000000-0005-0000-0000-00007C000000}"/>
    <cellStyle name="_Industrial 3" xfId="126" xr:uid="{00000000-0005-0000-0000-00007D000000}"/>
    <cellStyle name="_Industrial 4" xfId="127" xr:uid="{00000000-0005-0000-0000-00007E000000}"/>
    <cellStyle name="_Industrial 5" xfId="128" xr:uid="{00000000-0005-0000-0000-00007F000000}"/>
    <cellStyle name="_Industrial 6" xfId="129" xr:uid="{00000000-0005-0000-0000-000080000000}"/>
    <cellStyle name="_Industrial 7" xfId="130" xr:uid="{00000000-0005-0000-0000-000081000000}"/>
    <cellStyle name="_Industrial 8" xfId="131" xr:uid="{00000000-0005-0000-0000-000082000000}"/>
    <cellStyle name="_Industrial_price Climatech" xfId="132" xr:uid="{00000000-0005-0000-0000-000083000000}"/>
    <cellStyle name="_Industrial_Прайс" xfId="133" xr:uid="{00000000-0005-0000-0000-000084000000}"/>
    <cellStyle name="_Industrial_Прайс-лист Вентиляция" xfId="134" xr:uid="{00000000-0005-0000-0000-000085000000}"/>
    <cellStyle name="_Industrial_Прайс-лист Вентиляция_аксессуары" xfId="135" xr:uid="{00000000-0005-0000-0000-000086000000}"/>
    <cellStyle name="_Industrial_Прайс-лист Вентиляция_Прайс розница промышленная вентиляция VENTS" xfId="136" xr:uid="{00000000-0005-0000-0000-000087000000}"/>
    <cellStyle name="_Industrial_Прайс-лист Вентиляция_центробежные" xfId="137" xr:uid="{00000000-0005-0000-0000-000088000000}"/>
    <cellStyle name="_x0007__Kentatsu_Line-up_2011_12.10.10" xfId="138" xr:uid="{00000000-0005-0000-0000-000089000000}"/>
    <cellStyle name="_Кондиционеры General Climate  " xfId="139" xr:uid="{00000000-0005-0000-0000-00008A000000}"/>
    <cellStyle name="_кондиционеры Panasonic 2010 (май)" xfId="140" xr:uid="{00000000-0005-0000-0000-00008B000000}"/>
    <cellStyle name="_КОНДИЦИОНЕРЫ ЯНВАРЬ 2013" xfId="141" xr:uid="{00000000-0005-0000-0000-00008C000000}"/>
    <cellStyle name="_Мульты LG" xfId="142" xr:uid="{00000000-0005-0000-0000-00008D000000}"/>
    <cellStyle name="_Новый Прайс General Climate_2011 (2) (1)" xfId="143" xr:uid="{00000000-0005-0000-0000-00008E000000}"/>
    <cellStyle name="_Прайс General Climate 2013 г" xfId="144" xr:uid="{00000000-0005-0000-0000-00008F000000}"/>
    <cellStyle name="_Прайс SamsungSplit2010" xfId="145" xr:uid="{00000000-0005-0000-0000-000090000000}"/>
    <cellStyle name="_Прайс Toshiba бытовуха" xfId="146" xr:uid="{00000000-0005-0000-0000-000091000000}"/>
    <cellStyle name="_Прайс Оптим APPLIMO" xfId="147" xr:uid="{00000000-0005-0000-0000-000092000000}"/>
    <cellStyle name="_Прайс-лист (мультизоны MDV) апрель 2011" xfId="148" xr:uid="{00000000-0005-0000-0000-000093000000}"/>
    <cellStyle name="_Расходка25,05" xfId="149" xr:uid="{00000000-0005-0000-0000-000094000000}"/>
    <cellStyle name="_ЭКОНОМИКА сплиты NEOCLIMA 2010 (октябрь)" xfId="150" xr:uid="{00000000-0005-0000-0000-000095000000}"/>
    <cellStyle name="0,0_x000d__x000a_NA_x000d__x000a_" xfId="151" xr:uid="{00000000-0005-0000-0000-000096000000}"/>
    <cellStyle name="20% - Accent1" xfId="152" xr:uid="{00000000-0005-0000-0000-000097000000}"/>
    <cellStyle name="20% - Accent1 2" xfId="153" xr:uid="{00000000-0005-0000-0000-000098000000}"/>
    <cellStyle name="20% - Accent1 3" xfId="154" xr:uid="{00000000-0005-0000-0000-000099000000}"/>
    <cellStyle name="20% - Accent2" xfId="155" xr:uid="{00000000-0005-0000-0000-00009A000000}"/>
    <cellStyle name="20% - Accent2 2" xfId="156" xr:uid="{00000000-0005-0000-0000-00009B000000}"/>
    <cellStyle name="20% - Accent2 3" xfId="157" xr:uid="{00000000-0005-0000-0000-00009C000000}"/>
    <cellStyle name="20% - Accent3" xfId="158" xr:uid="{00000000-0005-0000-0000-00009D000000}"/>
    <cellStyle name="20% - Accent3 2" xfId="159" xr:uid="{00000000-0005-0000-0000-00009E000000}"/>
    <cellStyle name="20% - Accent3 3" xfId="160" xr:uid="{00000000-0005-0000-0000-00009F000000}"/>
    <cellStyle name="20% - Accent4" xfId="161" xr:uid="{00000000-0005-0000-0000-0000A0000000}"/>
    <cellStyle name="20% - Accent4 2" xfId="162" xr:uid="{00000000-0005-0000-0000-0000A1000000}"/>
    <cellStyle name="20% - Accent4 3" xfId="163" xr:uid="{00000000-0005-0000-0000-0000A2000000}"/>
    <cellStyle name="20% - Accent5" xfId="164" xr:uid="{00000000-0005-0000-0000-0000A3000000}"/>
    <cellStyle name="20% - Accent5 2" xfId="165" xr:uid="{00000000-0005-0000-0000-0000A4000000}"/>
    <cellStyle name="20% - Accent5 3" xfId="166" xr:uid="{00000000-0005-0000-0000-0000A5000000}"/>
    <cellStyle name="20% - Accent6" xfId="167" xr:uid="{00000000-0005-0000-0000-0000A6000000}"/>
    <cellStyle name="20% - Accent6 2" xfId="168" xr:uid="{00000000-0005-0000-0000-0000A7000000}"/>
    <cellStyle name="20% - Accent6 3" xfId="169" xr:uid="{00000000-0005-0000-0000-0000A8000000}"/>
    <cellStyle name="20% - Akzent1" xfId="170" xr:uid="{00000000-0005-0000-0000-0000A9000000}"/>
    <cellStyle name="20% - Akzent2" xfId="171" xr:uid="{00000000-0005-0000-0000-0000AA000000}"/>
    <cellStyle name="20% - Akzent3" xfId="172" xr:uid="{00000000-0005-0000-0000-0000AB000000}"/>
    <cellStyle name="20% - Akzent4" xfId="173" xr:uid="{00000000-0005-0000-0000-0000AC000000}"/>
    <cellStyle name="20% - Akzent5" xfId="174" xr:uid="{00000000-0005-0000-0000-0000AD000000}"/>
    <cellStyle name="20% - Akzent6" xfId="175" xr:uid="{00000000-0005-0000-0000-0000AE000000}"/>
    <cellStyle name="20% - Énfasis1" xfId="176" xr:uid="{00000000-0005-0000-0000-0000AF000000}"/>
    <cellStyle name="20% - Énfasis1 2" xfId="177" xr:uid="{00000000-0005-0000-0000-0000B0000000}"/>
    <cellStyle name="20% - Énfasis1 2 2" xfId="178" xr:uid="{00000000-0005-0000-0000-0000B1000000}"/>
    <cellStyle name="20% - Énfasis1 2 3" xfId="179" xr:uid="{00000000-0005-0000-0000-0000B2000000}"/>
    <cellStyle name="20% - Énfasis1 2 4" xfId="180" xr:uid="{00000000-0005-0000-0000-0000B3000000}"/>
    <cellStyle name="20% - Énfasis1 2_Прайс" xfId="181" xr:uid="{00000000-0005-0000-0000-0000B4000000}"/>
    <cellStyle name="20% - Énfasis1 3" xfId="182" xr:uid="{00000000-0005-0000-0000-0000B5000000}"/>
    <cellStyle name="20% - Énfasis1 3 2" xfId="183" xr:uid="{00000000-0005-0000-0000-0000B6000000}"/>
    <cellStyle name="20% - Énfasis1 3 3" xfId="184" xr:uid="{00000000-0005-0000-0000-0000B7000000}"/>
    <cellStyle name="20% - Énfasis1 3_Прайс" xfId="185" xr:uid="{00000000-0005-0000-0000-0000B8000000}"/>
    <cellStyle name="20% - Énfasis1 4" xfId="186" xr:uid="{00000000-0005-0000-0000-0000B9000000}"/>
    <cellStyle name="20% - Énfasis1 4 2" xfId="187" xr:uid="{00000000-0005-0000-0000-0000BA000000}"/>
    <cellStyle name="20% - Énfasis1 4_Прайс" xfId="188" xr:uid="{00000000-0005-0000-0000-0000BB000000}"/>
    <cellStyle name="20% - Énfasis1 5" xfId="189" xr:uid="{00000000-0005-0000-0000-0000BC000000}"/>
    <cellStyle name="20% - Énfasis1_Прайс" xfId="190" xr:uid="{00000000-0005-0000-0000-0000BD000000}"/>
    <cellStyle name="20% - Énfasis2" xfId="191" xr:uid="{00000000-0005-0000-0000-0000BE000000}"/>
    <cellStyle name="20% - Énfasis2 2" xfId="192" xr:uid="{00000000-0005-0000-0000-0000BF000000}"/>
    <cellStyle name="20% - Énfasis2 2 2" xfId="193" xr:uid="{00000000-0005-0000-0000-0000C0000000}"/>
    <cellStyle name="20% - Énfasis2 2 3" xfId="194" xr:uid="{00000000-0005-0000-0000-0000C1000000}"/>
    <cellStyle name="20% - Énfasis2 2 4" xfId="195" xr:uid="{00000000-0005-0000-0000-0000C2000000}"/>
    <cellStyle name="20% - Énfasis2 2_Прайс" xfId="196" xr:uid="{00000000-0005-0000-0000-0000C3000000}"/>
    <cellStyle name="20% - Énfasis2 3" xfId="197" xr:uid="{00000000-0005-0000-0000-0000C4000000}"/>
    <cellStyle name="20% - Énfasis2 3 2" xfId="198" xr:uid="{00000000-0005-0000-0000-0000C5000000}"/>
    <cellStyle name="20% - Énfasis2 3 3" xfId="199" xr:uid="{00000000-0005-0000-0000-0000C6000000}"/>
    <cellStyle name="20% - Énfasis2 3_Прайс" xfId="200" xr:uid="{00000000-0005-0000-0000-0000C7000000}"/>
    <cellStyle name="20% - Énfasis2 4" xfId="201" xr:uid="{00000000-0005-0000-0000-0000C8000000}"/>
    <cellStyle name="20% - Énfasis2 4 2" xfId="202" xr:uid="{00000000-0005-0000-0000-0000C9000000}"/>
    <cellStyle name="20% - Énfasis2 4_Прайс" xfId="203" xr:uid="{00000000-0005-0000-0000-0000CA000000}"/>
    <cellStyle name="20% - Énfasis2 5" xfId="204" xr:uid="{00000000-0005-0000-0000-0000CB000000}"/>
    <cellStyle name="20% - Énfasis2_Прайс" xfId="205" xr:uid="{00000000-0005-0000-0000-0000CC000000}"/>
    <cellStyle name="20% - Énfasis3" xfId="206" xr:uid="{00000000-0005-0000-0000-0000CD000000}"/>
    <cellStyle name="20% - Énfasis3 2" xfId="207" xr:uid="{00000000-0005-0000-0000-0000CE000000}"/>
    <cellStyle name="20% - Énfasis3 2 2" xfId="208" xr:uid="{00000000-0005-0000-0000-0000CF000000}"/>
    <cellStyle name="20% - Énfasis3 2 3" xfId="209" xr:uid="{00000000-0005-0000-0000-0000D0000000}"/>
    <cellStyle name="20% - Énfasis3 2 4" xfId="210" xr:uid="{00000000-0005-0000-0000-0000D1000000}"/>
    <cellStyle name="20% - Énfasis3 2_Прайс" xfId="211" xr:uid="{00000000-0005-0000-0000-0000D2000000}"/>
    <cellStyle name="20% - Énfasis3 3" xfId="212" xr:uid="{00000000-0005-0000-0000-0000D3000000}"/>
    <cellStyle name="20% - Énfasis3 3 2" xfId="213" xr:uid="{00000000-0005-0000-0000-0000D4000000}"/>
    <cellStyle name="20% - Énfasis3 3 3" xfId="214" xr:uid="{00000000-0005-0000-0000-0000D5000000}"/>
    <cellStyle name="20% - Énfasis3 3_Прайс" xfId="215" xr:uid="{00000000-0005-0000-0000-0000D6000000}"/>
    <cellStyle name="20% - Énfasis3 4" xfId="216" xr:uid="{00000000-0005-0000-0000-0000D7000000}"/>
    <cellStyle name="20% - Énfasis3 4 2" xfId="217" xr:uid="{00000000-0005-0000-0000-0000D8000000}"/>
    <cellStyle name="20% - Énfasis3 4_Прайс" xfId="218" xr:uid="{00000000-0005-0000-0000-0000D9000000}"/>
    <cellStyle name="20% - Énfasis3 5" xfId="219" xr:uid="{00000000-0005-0000-0000-0000DA000000}"/>
    <cellStyle name="20% - Énfasis3_Прайс" xfId="220" xr:uid="{00000000-0005-0000-0000-0000DB000000}"/>
    <cellStyle name="20% - Énfasis4" xfId="221" xr:uid="{00000000-0005-0000-0000-0000DC000000}"/>
    <cellStyle name="20% - Énfasis4 2" xfId="222" xr:uid="{00000000-0005-0000-0000-0000DD000000}"/>
    <cellStyle name="20% - Énfasis4 2 2" xfId="223" xr:uid="{00000000-0005-0000-0000-0000DE000000}"/>
    <cellStyle name="20% - Énfasis4 2 3" xfId="224" xr:uid="{00000000-0005-0000-0000-0000DF000000}"/>
    <cellStyle name="20% - Énfasis4 2 4" xfId="225" xr:uid="{00000000-0005-0000-0000-0000E0000000}"/>
    <cellStyle name="20% - Énfasis4 2_Прайс" xfId="226" xr:uid="{00000000-0005-0000-0000-0000E1000000}"/>
    <cellStyle name="20% - Énfasis4 3" xfId="227" xr:uid="{00000000-0005-0000-0000-0000E2000000}"/>
    <cellStyle name="20% - Énfasis4 3 2" xfId="228" xr:uid="{00000000-0005-0000-0000-0000E3000000}"/>
    <cellStyle name="20% - Énfasis4 3 3" xfId="229" xr:uid="{00000000-0005-0000-0000-0000E4000000}"/>
    <cellStyle name="20% - Énfasis4 3_Прайс" xfId="230" xr:uid="{00000000-0005-0000-0000-0000E5000000}"/>
    <cellStyle name="20% - Énfasis4 4" xfId="231" xr:uid="{00000000-0005-0000-0000-0000E6000000}"/>
    <cellStyle name="20% - Énfasis4 4 2" xfId="232" xr:uid="{00000000-0005-0000-0000-0000E7000000}"/>
    <cellStyle name="20% - Énfasis4 4_Прайс" xfId="233" xr:uid="{00000000-0005-0000-0000-0000E8000000}"/>
    <cellStyle name="20% - Énfasis4 5" xfId="234" xr:uid="{00000000-0005-0000-0000-0000E9000000}"/>
    <cellStyle name="20% - Énfasis4_Прайс" xfId="235" xr:uid="{00000000-0005-0000-0000-0000EA000000}"/>
    <cellStyle name="20% - Énfasis5" xfId="236" xr:uid="{00000000-0005-0000-0000-0000EB000000}"/>
    <cellStyle name="20% - Énfasis5 2" xfId="237" xr:uid="{00000000-0005-0000-0000-0000EC000000}"/>
    <cellStyle name="20% - Énfasis5 2 2" xfId="238" xr:uid="{00000000-0005-0000-0000-0000ED000000}"/>
    <cellStyle name="20% - Énfasis5 2 3" xfId="239" xr:uid="{00000000-0005-0000-0000-0000EE000000}"/>
    <cellStyle name="20% - Énfasis5 2 4" xfId="240" xr:uid="{00000000-0005-0000-0000-0000EF000000}"/>
    <cellStyle name="20% - Énfasis5 2_Прайс" xfId="241" xr:uid="{00000000-0005-0000-0000-0000F0000000}"/>
    <cellStyle name="20% - Énfasis5 3" xfId="242" xr:uid="{00000000-0005-0000-0000-0000F1000000}"/>
    <cellStyle name="20% - Énfasis5 3 2" xfId="243" xr:uid="{00000000-0005-0000-0000-0000F2000000}"/>
    <cellStyle name="20% - Énfasis5 3 3" xfId="244" xr:uid="{00000000-0005-0000-0000-0000F3000000}"/>
    <cellStyle name="20% - Énfasis5 3_Прайс" xfId="245" xr:uid="{00000000-0005-0000-0000-0000F4000000}"/>
    <cellStyle name="20% - Énfasis5 4" xfId="246" xr:uid="{00000000-0005-0000-0000-0000F5000000}"/>
    <cellStyle name="20% - Énfasis5 4 2" xfId="247" xr:uid="{00000000-0005-0000-0000-0000F6000000}"/>
    <cellStyle name="20% - Énfasis5 4_Прайс" xfId="248" xr:uid="{00000000-0005-0000-0000-0000F7000000}"/>
    <cellStyle name="20% - Énfasis5 5" xfId="249" xr:uid="{00000000-0005-0000-0000-0000F8000000}"/>
    <cellStyle name="20% - Énfasis5_Прайс" xfId="250" xr:uid="{00000000-0005-0000-0000-0000F9000000}"/>
    <cellStyle name="20% - Énfasis6" xfId="251" xr:uid="{00000000-0005-0000-0000-0000FA000000}"/>
    <cellStyle name="20% - Énfasis6 2" xfId="252" xr:uid="{00000000-0005-0000-0000-0000FB000000}"/>
    <cellStyle name="20% - Énfasis6 2 2" xfId="253" xr:uid="{00000000-0005-0000-0000-0000FC000000}"/>
    <cellStyle name="20% - Énfasis6 2 3" xfId="254" xr:uid="{00000000-0005-0000-0000-0000FD000000}"/>
    <cellStyle name="20% - Énfasis6 2 4" xfId="255" xr:uid="{00000000-0005-0000-0000-0000FE000000}"/>
    <cellStyle name="20% - Énfasis6 2_Прайс" xfId="256" xr:uid="{00000000-0005-0000-0000-0000FF000000}"/>
    <cellStyle name="20% - Énfasis6 3" xfId="257" xr:uid="{00000000-0005-0000-0000-000000010000}"/>
    <cellStyle name="20% - Énfasis6 3 2" xfId="258" xr:uid="{00000000-0005-0000-0000-000001010000}"/>
    <cellStyle name="20% - Énfasis6 3 3" xfId="259" xr:uid="{00000000-0005-0000-0000-000002010000}"/>
    <cellStyle name="20% - Énfasis6 3_Прайс" xfId="260" xr:uid="{00000000-0005-0000-0000-000003010000}"/>
    <cellStyle name="20% - Énfasis6 4" xfId="261" xr:uid="{00000000-0005-0000-0000-000004010000}"/>
    <cellStyle name="20% - Énfasis6 4 2" xfId="262" xr:uid="{00000000-0005-0000-0000-000005010000}"/>
    <cellStyle name="20% - Énfasis6 4_Прайс" xfId="263" xr:uid="{00000000-0005-0000-0000-000006010000}"/>
    <cellStyle name="20% - Énfasis6 5" xfId="264" xr:uid="{00000000-0005-0000-0000-000007010000}"/>
    <cellStyle name="20% - Énfasis6_Прайс" xfId="265" xr:uid="{00000000-0005-0000-0000-000008010000}"/>
    <cellStyle name="20% - Акцент1 2" xfId="266" xr:uid="{00000000-0005-0000-0000-000009010000}"/>
    <cellStyle name="20% - Акцент1 2 2" xfId="267" xr:uid="{00000000-0005-0000-0000-00000A010000}"/>
    <cellStyle name="20% - Акцент2 2" xfId="268" xr:uid="{00000000-0005-0000-0000-00000B010000}"/>
    <cellStyle name="20% - Акцент2 2 2" xfId="269" xr:uid="{00000000-0005-0000-0000-00000C010000}"/>
    <cellStyle name="20% - Акцент3 2" xfId="270" xr:uid="{00000000-0005-0000-0000-00000D010000}"/>
    <cellStyle name="20% - Акцент3 2 2" xfId="271" xr:uid="{00000000-0005-0000-0000-00000E010000}"/>
    <cellStyle name="20% - Акцент4 2" xfId="272" xr:uid="{00000000-0005-0000-0000-00000F010000}"/>
    <cellStyle name="20% - Акцент4 2 2" xfId="273" xr:uid="{00000000-0005-0000-0000-000010010000}"/>
    <cellStyle name="20% - Акцент5 2" xfId="274" xr:uid="{00000000-0005-0000-0000-000011010000}"/>
    <cellStyle name="20% - Акцент5 2 2" xfId="275" xr:uid="{00000000-0005-0000-0000-000012010000}"/>
    <cellStyle name="20% - Акцент6 2" xfId="276" xr:uid="{00000000-0005-0000-0000-000013010000}"/>
    <cellStyle name="20% - Акцент6 2 2" xfId="277" xr:uid="{00000000-0005-0000-0000-000014010000}"/>
    <cellStyle name="40% - Accent1" xfId="278" xr:uid="{00000000-0005-0000-0000-000015010000}"/>
    <cellStyle name="40% - Accent1 2" xfId="279" xr:uid="{00000000-0005-0000-0000-000016010000}"/>
    <cellStyle name="40% - Accent1 3" xfId="280" xr:uid="{00000000-0005-0000-0000-000017010000}"/>
    <cellStyle name="40% - Accent2" xfId="281" xr:uid="{00000000-0005-0000-0000-000018010000}"/>
    <cellStyle name="40% - Accent2 2" xfId="282" xr:uid="{00000000-0005-0000-0000-000019010000}"/>
    <cellStyle name="40% - Accent2 3" xfId="283" xr:uid="{00000000-0005-0000-0000-00001A010000}"/>
    <cellStyle name="40% - Accent3" xfId="284" xr:uid="{00000000-0005-0000-0000-00001B010000}"/>
    <cellStyle name="40% - Accent3 2" xfId="285" xr:uid="{00000000-0005-0000-0000-00001C010000}"/>
    <cellStyle name="40% - Accent3 3" xfId="286" xr:uid="{00000000-0005-0000-0000-00001D010000}"/>
    <cellStyle name="40% - Accent4" xfId="287" xr:uid="{00000000-0005-0000-0000-00001E010000}"/>
    <cellStyle name="40% - Accent4 2" xfId="288" xr:uid="{00000000-0005-0000-0000-00001F010000}"/>
    <cellStyle name="40% - Accent4 3" xfId="289" xr:uid="{00000000-0005-0000-0000-000020010000}"/>
    <cellStyle name="40% - Accent5" xfId="290" xr:uid="{00000000-0005-0000-0000-000021010000}"/>
    <cellStyle name="40% - Accent5 2" xfId="291" xr:uid="{00000000-0005-0000-0000-000022010000}"/>
    <cellStyle name="40% - Accent5 3" xfId="292" xr:uid="{00000000-0005-0000-0000-000023010000}"/>
    <cellStyle name="40% - Accent6" xfId="293" xr:uid="{00000000-0005-0000-0000-000024010000}"/>
    <cellStyle name="40% - Accent6 2" xfId="294" xr:uid="{00000000-0005-0000-0000-000025010000}"/>
    <cellStyle name="40% - Accent6 3" xfId="295" xr:uid="{00000000-0005-0000-0000-000026010000}"/>
    <cellStyle name="40% - Akzent1" xfId="296" xr:uid="{00000000-0005-0000-0000-000027010000}"/>
    <cellStyle name="40% - Akzent2" xfId="297" xr:uid="{00000000-0005-0000-0000-000028010000}"/>
    <cellStyle name="40% - Akzent3" xfId="298" xr:uid="{00000000-0005-0000-0000-000029010000}"/>
    <cellStyle name="40% - Akzent4" xfId="299" xr:uid="{00000000-0005-0000-0000-00002A010000}"/>
    <cellStyle name="40% - Akzent5" xfId="300" xr:uid="{00000000-0005-0000-0000-00002B010000}"/>
    <cellStyle name="40% - Akzent6" xfId="301" xr:uid="{00000000-0005-0000-0000-00002C010000}"/>
    <cellStyle name="40% - Énfasis1" xfId="302" xr:uid="{00000000-0005-0000-0000-00002D010000}"/>
    <cellStyle name="40% - Énfasis1 2" xfId="303" xr:uid="{00000000-0005-0000-0000-00002E010000}"/>
    <cellStyle name="40% - Énfasis1 2 2" xfId="304" xr:uid="{00000000-0005-0000-0000-00002F010000}"/>
    <cellStyle name="40% - Énfasis1 2 3" xfId="305" xr:uid="{00000000-0005-0000-0000-000030010000}"/>
    <cellStyle name="40% - Énfasis1 2 4" xfId="306" xr:uid="{00000000-0005-0000-0000-000031010000}"/>
    <cellStyle name="40% - Énfasis1 2_Прайс" xfId="307" xr:uid="{00000000-0005-0000-0000-000032010000}"/>
    <cellStyle name="40% - Énfasis1 3" xfId="308" xr:uid="{00000000-0005-0000-0000-000033010000}"/>
    <cellStyle name="40% - Énfasis1 3 2" xfId="309" xr:uid="{00000000-0005-0000-0000-000034010000}"/>
    <cellStyle name="40% - Énfasis1 3 3" xfId="310" xr:uid="{00000000-0005-0000-0000-000035010000}"/>
    <cellStyle name="40% - Énfasis1 3_Прайс" xfId="311" xr:uid="{00000000-0005-0000-0000-000036010000}"/>
    <cellStyle name="40% - Énfasis1 4" xfId="312" xr:uid="{00000000-0005-0000-0000-000037010000}"/>
    <cellStyle name="40% - Énfasis1 4 2" xfId="313" xr:uid="{00000000-0005-0000-0000-000038010000}"/>
    <cellStyle name="40% - Énfasis1 4_Прайс" xfId="314" xr:uid="{00000000-0005-0000-0000-000039010000}"/>
    <cellStyle name="40% - Énfasis1 5" xfId="315" xr:uid="{00000000-0005-0000-0000-00003A010000}"/>
    <cellStyle name="40% - Énfasis1_Прайс" xfId="316" xr:uid="{00000000-0005-0000-0000-00003B010000}"/>
    <cellStyle name="40% - Énfasis2" xfId="317" xr:uid="{00000000-0005-0000-0000-00003C010000}"/>
    <cellStyle name="40% - Énfasis2 2" xfId="318" xr:uid="{00000000-0005-0000-0000-00003D010000}"/>
    <cellStyle name="40% - Énfasis2 2 2" xfId="319" xr:uid="{00000000-0005-0000-0000-00003E010000}"/>
    <cellStyle name="40% - Énfasis2 2 3" xfId="320" xr:uid="{00000000-0005-0000-0000-00003F010000}"/>
    <cellStyle name="40% - Énfasis2 2 4" xfId="321" xr:uid="{00000000-0005-0000-0000-000040010000}"/>
    <cellStyle name="40% - Énfasis2 2_Прайс" xfId="322" xr:uid="{00000000-0005-0000-0000-000041010000}"/>
    <cellStyle name="40% - Énfasis2 3" xfId="323" xr:uid="{00000000-0005-0000-0000-000042010000}"/>
    <cellStyle name="40% - Énfasis2 3 2" xfId="324" xr:uid="{00000000-0005-0000-0000-000043010000}"/>
    <cellStyle name="40% - Énfasis2 3 3" xfId="325" xr:uid="{00000000-0005-0000-0000-000044010000}"/>
    <cellStyle name="40% - Énfasis2 3_Прайс" xfId="326" xr:uid="{00000000-0005-0000-0000-000045010000}"/>
    <cellStyle name="40% - Énfasis2 4" xfId="327" xr:uid="{00000000-0005-0000-0000-000046010000}"/>
    <cellStyle name="40% - Énfasis2 4 2" xfId="328" xr:uid="{00000000-0005-0000-0000-000047010000}"/>
    <cellStyle name="40% - Énfasis2 4_Прайс" xfId="329" xr:uid="{00000000-0005-0000-0000-000048010000}"/>
    <cellStyle name="40% - Énfasis2 5" xfId="330" xr:uid="{00000000-0005-0000-0000-000049010000}"/>
    <cellStyle name="40% - Énfasis2_Прайс" xfId="331" xr:uid="{00000000-0005-0000-0000-00004A010000}"/>
    <cellStyle name="40% - Énfasis3" xfId="332" xr:uid="{00000000-0005-0000-0000-00004B010000}"/>
    <cellStyle name="40% - Énfasis3 2" xfId="333" xr:uid="{00000000-0005-0000-0000-00004C010000}"/>
    <cellStyle name="40% - Énfasis3 2 2" xfId="334" xr:uid="{00000000-0005-0000-0000-00004D010000}"/>
    <cellStyle name="40% - Énfasis3 2 3" xfId="335" xr:uid="{00000000-0005-0000-0000-00004E010000}"/>
    <cellStyle name="40% - Énfasis3 2 4" xfId="336" xr:uid="{00000000-0005-0000-0000-00004F010000}"/>
    <cellStyle name="40% - Énfasis3 2_Прайс" xfId="337" xr:uid="{00000000-0005-0000-0000-000050010000}"/>
    <cellStyle name="40% - Énfasis3 3" xfId="338" xr:uid="{00000000-0005-0000-0000-000051010000}"/>
    <cellStyle name="40% - Énfasis3 3 2" xfId="339" xr:uid="{00000000-0005-0000-0000-000052010000}"/>
    <cellStyle name="40% - Énfasis3 3 3" xfId="340" xr:uid="{00000000-0005-0000-0000-000053010000}"/>
    <cellStyle name="40% - Énfasis3 3_Прайс" xfId="341" xr:uid="{00000000-0005-0000-0000-000054010000}"/>
    <cellStyle name="40% - Énfasis3 4" xfId="342" xr:uid="{00000000-0005-0000-0000-000055010000}"/>
    <cellStyle name="40% - Énfasis3 4 2" xfId="343" xr:uid="{00000000-0005-0000-0000-000056010000}"/>
    <cellStyle name="40% - Énfasis3 4_Прайс" xfId="344" xr:uid="{00000000-0005-0000-0000-000057010000}"/>
    <cellStyle name="40% - Énfasis3 5" xfId="345" xr:uid="{00000000-0005-0000-0000-000058010000}"/>
    <cellStyle name="40% - Énfasis3_Прайс" xfId="346" xr:uid="{00000000-0005-0000-0000-000059010000}"/>
    <cellStyle name="40% - Énfasis4" xfId="347" xr:uid="{00000000-0005-0000-0000-00005A010000}"/>
    <cellStyle name="40% - Énfasis4 2" xfId="348" xr:uid="{00000000-0005-0000-0000-00005B010000}"/>
    <cellStyle name="40% - Énfasis4 2 2" xfId="349" xr:uid="{00000000-0005-0000-0000-00005C010000}"/>
    <cellStyle name="40% - Énfasis4 2 3" xfId="350" xr:uid="{00000000-0005-0000-0000-00005D010000}"/>
    <cellStyle name="40% - Énfasis4 2 4" xfId="351" xr:uid="{00000000-0005-0000-0000-00005E010000}"/>
    <cellStyle name="40% - Énfasis4 2_Прайс" xfId="352" xr:uid="{00000000-0005-0000-0000-00005F010000}"/>
    <cellStyle name="40% - Énfasis4 3" xfId="353" xr:uid="{00000000-0005-0000-0000-000060010000}"/>
    <cellStyle name="40% - Énfasis4 3 2" xfId="354" xr:uid="{00000000-0005-0000-0000-000061010000}"/>
    <cellStyle name="40% - Énfasis4 3 3" xfId="355" xr:uid="{00000000-0005-0000-0000-000062010000}"/>
    <cellStyle name="40% - Énfasis4 3_Прайс" xfId="356" xr:uid="{00000000-0005-0000-0000-000063010000}"/>
    <cellStyle name="40% - Énfasis4 4" xfId="357" xr:uid="{00000000-0005-0000-0000-000064010000}"/>
    <cellStyle name="40% - Énfasis4 4 2" xfId="358" xr:uid="{00000000-0005-0000-0000-000065010000}"/>
    <cellStyle name="40% - Énfasis4 4_Прайс" xfId="359" xr:uid="{00000000-0005-0000-0000-000066010000}"/>
    <cellStyle name="40% - Énfasis4 5" xfId="360" xr:uid="{00000000-0005-0000-0000-000067010000}"/>
    <cellStyle name="40% - Énfasis4_Прайс" xfId="361" xr:uid="{00000000-0005-0000-0000-000068010000}"/>
    <cellStyle name="40% - Énfasis5" xfId="362" xr:uid="{00000000-0005-0000-0000-000069010000}"/>
    <cellStyle name="40% - Énfasis5 2" xfId="363" xr:uid="{00000000-0005-0000-0000-00006A010000}"/>
    <cellStyle name="40% - Énfasis5 2 2" xfId="364" xr:uid="{00000000-0005-0000-0000-00006B010000}"/>
    <cellStyle name="40% - Énfasis5 2 3" xfId="365" xr:uid="{00000000-0005-0000-0000-00006C010000}"/>
    <cellStyle name="40% - Énfasis5 2 4" xfId="366" xr:uid="{00000000-0005-0000-0000-00006D010000}"/>
    <cellStyle name="40% - Énfasis5 2_Прайс" xfId="367" xr:uid="{00000000-0005-0000-0000-00006E010000}"/>
    <cellStyle name="40% - Énfasis5 3" xfId="368" xr:uid="{00000000-0005-0000-0000-00006F010000}"/>
    <cellStyle name="40% - Énfasis5 3 2" xfId="369" xr:uid="{00000000-0005-0000-0000-000070010000}"/>
    <cellStyle name="40% - Énfasis5 3 3" xfId="370" xr:uid="{00000000-0005-0000-0000-000071010000}"/>
    <cellStyle name="40% - Énfasis5 3_Прайс" xfId="371" xr:uid="{00000000-0005-0000-0000-000072010000}"/>
    <cellStyle name="40% - Énfasis5 4" xfId="372" xr:uid="{00000000-0005-0000-0000-000073010000}"/>
    <cellStyle name="40% - Énfasis5 4 2" xfId="373" xr:uid="{00000000-0005-0000-0000-000074010000}"/>
    <cellStyle name="40% - Énfasis5 4_Прайс" xfId="374" xr:uid="{00000000-0005-0000-0000-000075010000}"/>
    <cellStyle name="40% - Énfasis5 5" xfId="375" xr:uid="{00000000-0005-0000-0000-000076010000}"/>
    <cellStyle name="40% - Énfasis5_Прайс" xfId="376" xr:uid="{00000000-0005-0000-0000-000077010000}"/>
    <cellStyle name="40% - Énfasis6" xfId="377" xr:uid="{00000000-0005-0000-0000-000078010000}"/>
    <cellStyle name="40% - Énfasis6 2" xfId="378" xr:uid="{00000000-0005-0000-0000-000079010000}"/>
    <cellStyle name="40% - Énfasis6 2 2" xfId="379" xr:uid="{00000000-0005-0000-0000-00007A010000}"/>
    <cellStyle name="40% - Énfasis6 2 3" xfId="380" xr:uid="{00000000-0005-0000-0000-00007B010000}"/>
    <cellStyle name="40% - Énfasis6 2 4" xfId="381" xr:uid="{00000000-0005-0000-0000-00007C010000}"/>
    <cellStyle name="40% - Énfasis6 2_Прайс" xfId="382" xr:uid="{00000000-0005-0000-0000-00007D010000}"/>
    <cellStyle name="40% - Énfasis6 3" xfId="383" xr:uid="{00000000-0005-0000-0000-00007E010000}"/>
    <cellStyle name="40% - Énfasis6 3 2" xfId="384" xr:uid="{00000000-0005-0000-0000-00007F010000}"/>
    <cellStyle name="40% - Énfasis6 3 3" xfId="385" xr:uid="{00000000-0005-0000-0000-000080010000}"/>
    <cellStyle name="40% - Énfasis6 3_Прайс" xfId="386" xr:uid="{00000000-0005-0000-0000-000081010000}"/>
    <cellStyle name="40% - Énfasis6 4" xfId="387" xr:uid="{00000000-0005-0000-0000-000082010000}"/>
    <cellStyle name="40% - Énfasis6 4 2" xfId="388" xr:uid="{00000000-0005-0000-0000-000083010000}"/>
    <cellStyle name="40% - Énfasis6 4_Прайс" xfId="389" xr:uid="{00000000-0005-0000-0000-000084010000}"/>
    <cellStyle name="40% - Énfasis6 5" xfId="390" xr:uid="{00000000-0005-0000-0000-000085010000}"/>
    <cellStyle name="40% - Énfasis6_Прайс" xfId="391" xr:uid="{00000000-0005-0000-0000-000086010000}"/>
    <cellStyle name="40% - Акцент1 2" xfId="392" xr:uid="{00000000-0005-0000-0000-000087010000}"/>
    <cellStyle name="40% - Акцент1 2 2" xfId="393" xr:uid="{00000000-0005-0000-0000-000088010000}"/>
    <cellStyle name="40% - Акцент2 2" xfId="394" xr:uid="{00000000-0005-0000-0000-000089010000}"/>
    <cellStyle name="40% - Акцент2 2 2" xfId="395" xr:uid="{00000000-0005-0000-0000-00008A010000}"/>
    <cellStyle name="40% - Акцент3 2" xfId="396" xr:uid="{00000000-0005-0000-0000-00008B010000}"/>
    <cellStyle name="40% - Акцент3 2 2" xfId="397" xr:uid="{00000000-0005-0000-0000-00008C010000}"/>
    <cellStyle name="40% - Акцент4 2" xfId="398" xr:uid="{00000000-0005-0000-0000-00008D010000}"/>
    <cellStyle name="40% - Акцент4 2 2" xfId="399" xr:uid="{00000000-0005-0000-0000-00008E010000}"/>
    <cellStyle name="40% - Акцент5 2" xfId="400" xr:uid="{00000000-0005-0000-0000-00008F010000}"/>
    <cellStyle name="40% - Акцент5 2 2" xfId="401" xr:uid="{00000000-0005-0000-0000-000090010000}"/>
    <cellStyle name="40% - Акцент6 2" xfId="402" xr:uid="{00000000-0005-0000-0000-000091010000}"/>
    <cellStyle name="40% - Акцент6 2 2" xfId="403" xr:uid="{00000000-0005-0000-0000-000092010000}"/>
    <cellStyle name="60% - Accent1" xfId="404" xr:uid="{00000000-0005-0000-0000-000093010000}"/>
    <cellStyle name="60% - Accent1 2" xfId="405" xr:uid="{00000000-0005-0000-0000-000094010000}"/>
    <cellStyle name="60% - Accent2" xfId="406" xr:uid="{00000000-0005-0000-0000-000095010000}"/>
    <cellStyle name="60% - Accent2 2" xfId="407" xr:uid="{00000000-0005-0000-0000-000096010000}"/>
    <cellStyle name="60% - Accent3" xfId="408" xr:uid="{00000000-0005-0000-0000-000097010000}"/>
    <cellStyle name="60% - Accent3 2" xfId="409" xr:uid="{00000000-0005-0000-0000-000098010000}"/>
    <cellStyle name="60% - Accent4" xfId="410" xr:uid="{00000000-0005-0000-0000-000099010000}"/>
    <cellStyle name="60% - Accent4 2" xfId="411" xr:uid="{00000000-0005-0000-0000-00009A010000}"/>
    <cellStyle name="60% - Accent5" xfId="412" xr:uid="{00000000-0005-0000-0000-00009B010000}"/>
    <cellStyle name="60% - Accent5 2" xfId="413" xr:uid="{00000000-0005-0000-0000-00009C010000}"/>
    <cellStyle name="60% - Accent6" xfId="414" xr:uid="{00000000-0005-0000-0000-00009D010000}"/>
    <cellStyle name="60% - Accent6 2" xfId="415" xr:uid="{00000000-0005-0000-0000-00009E010000}"/>
    <cellStyle name="60% - Akzent1" xfId="416" xr:uid="{00000000-0005-0000-0000-00009F010000}"/>
    <cellStyle name="60% - Akzent2" xfId="417" xr:uid="{00000000-0005-0000-0000-0000A0010000}"/>
    <cellStyle name="60% - Akzent3" xfId="418" xr:uid="{00000000-0005-0000-0000-0000A1010000}"/>
    <cellStyle name="60% - Akzent4" xfId="419" xr:uid="{00000000-0005-0000-0000-0000A2010000}"/>
    <cellStyle name="60% - Akzent5" xfId="420" xr:uid="{00000000-0005-0000-0000-0000A3010000}"/>
    <cellStyle name="60% - Akzent6" xfId="421" xr:uid="{00000000-0005-0000-0000-0000A4010000}"/>
    <cellStyle name="60% - Énfasis1" xfId="422" xr:uid="{00000000-0005-0000-0000-0000A5010000}"/>
    <cellStyle name="60% - Énfasis1 2" xfId="423" xr:uid="{00000000-0005-0000-0000-0000A6010000}"/>
    <cellStyle name="60% - Énfasis1 2 2" xfId="424" xr:uid="{00000000-0005-0000-0000-0000A7010000}"/>
    <cellStyle name="60% - Énfasis1 2 3" xfId="425" xr:uid="{00000000-0005-0000-0000-0000A8010000}"/>
    <cellStyle name="60% - Énfasis1 2 4" xfId="426" xr:uid="{00000000-0005-0000-0000-0000A9010000}"/>
    <cellStyle name="60% - Énfasis1 2_Прайс" xfId="427" xr:uid="{00000000-0005-0000-0000-0000AA010000}"/>
    <cellStyle name="60% - Énfasis1 3" xfId="428" xr:uid="{00000000-0005-0000-0000-0000AB010000}"/>
    <cellStyle name="60% - Énfasis1 3 2" xfId="429" xr:uid="{00000000-0005-0000-0000-0000AC010000}"/>
    <cellStyle name="60% - Énfasis1 3 3" xfId="430" xr:uid="{00000000-0005-0000-0000-0000AD010000}"/>
    <cellStyle name="60% - Énfasis1 3_Прайс" xfId="431" xr:uid="{00000000-0005-0000-0000-0000AE010000}"/>
    <cellStyle name="60% - Énfasis1 4" xfId="432" xr:uid="{00000000-0005-0000-0000-0000AF010000}"/>
    <cellStyle name="60% - Énfasis1 4 2" xfId="433" xr:uid="{00000000-0005-0000-0000-0000B0010000}"/>
    <cellStyle name="60% - Énfasis1 4_Прайс" xfId="434" xr:uid="{00000000-0005-0000-0000-0000B1010000}"/>
    <cellStyle name="60% - Énfasis1 5" xfId="435" xr:uid="{00000000-0005-0000-0000-0000B2010000}"/>
    <cellStyle name="60% - Énfasis1_Прайс" xfId="436" xr:uid="{00000000-0005-0000-0000-0000B3010000}"/>
    <cellStyle name="60% - Énfasis2" xfId="437" xr:uid="{00000000-0005-0000-0000-0000B4010000}"/>
    <cellStyle name="60% - Énfasis2 2" xfId="438" xr:uid="{00000000-0005-0000-0000-0000B5010000}"/>
    <cellStyle name="60% - Énfasis2 2 2" xfId="439" xr:uid="{00000000-0005-0000-0000-0000B6010000}"/>
    <cellStyle name="60% - Énfasis2 2 3" xfId="440" xr:uid="{00000000-0005-0000-0000-0000B7010000}"/>
    <cellStyle name="60% - Énfasis2 2 4" xfId="441" xr:uid="{00000000-0005-0000-0000-0000B8010000}"/>
    <cellStyle name="60% - Énfasis2 2_Прайс" xfId="442" xr:uid="{00000000-0005-0000-0000-0000B9010000}"/>
    <cellStyle name="60% - Énfasis2 3" xfId="443" xr:uid="{00000000-0005-0000-0000-0000BA010000}"/>
    <cellStyle name="60% - Énfasis2 3 2" xfId="444" xr:uid="{00000000-0005-0000-0000-0000BB010000}"/>
    <cellStyle name="60% - Énfasis2 3 3" xfId="445" xr:uid="{00000000-0005-0000-0000-0000BC010000}"/>
    <cellStyle name="60% - Énfasis2 3_Прайс" xfId="446" xr:uid="{00000000-0005-0000-0000-0000BD010000}"/>
    <cellStyle name="60% - Énfasis2 4" xfId="447" xr:uid="{00000000-0005-0000-0000-0000BE010000}"/>
    <cellStyle name="60% - Énfasis2 4 2" xfId="448" xr:uid="{00000000-0005-0000-0000-0000BF010000}"/>
    <cellStyle name="60% - Énfasis2 4_Прайс" xfId="449" xr:uid="{00000000-0005-0000-0000-0000C0010000}"/>
    <cellStyle name="60% - Énfasis2 5" xfId="450" xr:uid="{00000000-0005-0000-0000-0000C1010000}"/>
    <cellStyle name="60% - Énfasis2_Прайс" xfId="451" xr:uid="{00000000-0005-0000-0000-0000C2010000}"/>
    <cellStyle name="60% - Énfasis3" xfId="452" xr:uid="{00000000-0005-0000-0000-0000C3010000}"/>
    <cellStyle name="60% - Énfasis3 2" xfId="453" xr:uid="{00000000-0005-0000-0000-0000C4010000}"/>
    <cellStyle name="60% - Énfasis3 2 2" xfId="454" xr:uid="{00000000-0005-0000-0000-0000C5010000}"/>
    <cellStyle name="60% - Énfasis3 2 3" xfId="455" xr:uid="{00000000-0005-0000-0000-0000C6010000}"/>
    <cellStyle name="60% - Énfasis3 2 4" xfId="456" xr:uid="{00000000-0005-0000-0000-0000C7010000}"/>
    <cellStyle name="60% - Énfasis3 2_Прайс" xfId="457" xr:uid="{00000000-0005-0000-0000-0000C8010000}"/>
    <cellStyle name="60% - Énfasis3 3" xfId="458" xr:uid="{00000000-0005-0000-0000-0000C9010000}"/>
    <cellStyle name="60% - Énfasis3 3 2" xfId="459" xr:uid="{00000000-0005-0000-0000-0000CA010000}"/>
    <cellStyle name="60% - Énfasis3 3 3" xfId="460" xr:uid="{00000000-0005-0000-0000-0000CB010000}"/>
    <cellStyle name="60% - Énfasis3 3_Прайс" xfId="461" xr:uid="{00000000-0005-0000-0000-0000CC010000}"/>
    <cellStyle name="60% - Énfasis3 4" xfId="462" xr:uid="{00000000-0005-0000-0000-0000CD010000}"/>
    <cellStyle name="60% - Énfasis3 4 2" xfId="463" xr:uid="{00000000-0005-0000-0000-0000CE010000}"/>
    <cellStyle name="60% - Énfasis3 4_Прайс" xfId="464" xr:uid="{00000000-0005-0000-0000-0000CF010000}"/>
    <cellStyle name="60% - Énfasis3 5" xfId="465" xr:uid="{00000000-0005-0000-0000-0000D0010000}"/>
    <cellStyle name="60% - Énfasis3_Прайс" xfId="466" xr:uid="{00000000-0005-0000-0000-0000D1010000}"/>
    <cellStyle name="60% - Énfasis4" xfId="467" xr:uid="{00000000-0005-0000-0000-0000D2010000}"/>
    <cellStyle name="60% - Énfasis4 2" xfId="468" xr:uid="{00000000-0005-0000-0000-0000D3010000}"/>
    <cellStyle name="60% - Énfasis4 2 2" xfId="469" xr:uid="{00000000-0005-0000-0000-0000D4010000}"/>
    <cellStyle name="60% - Énfasis4 2 3" xfId="470" xr:uid="{00000000-0005-0000-0000-0000D5010000}"/>
    <cellStyle name="60% - Énfasis4 2 4" xfId="471" xr:uid="{00000000-0005-0000-0000-0000D6010000}"/>
    <cellStyle name="60% - Énfasis4 2_Прайс" xfId="472" xr:uid="{00000000-0005-0000-0000-0000D7010000}"/>
    <cellStyle name="60% - Énfasis4 3" xfId="473" xr:uid="{00000000-0005-0000-0000-0000D8010000}"/>
    <cellStyle name="60% - Énfasis4 3 2" xfId="474" xr:uid="{00000000-0005-0000-0000-0000D9010000}"/>
    <cellStyle name="60% - Énfasis4 3 3" xfId="475" xr:uid="{00000000-0005-0000-0000-0000DA010000}"/>
    <cellStyle name="60% - Énfasis4 3_Прайс" xfId="476" xr:uid="{00000000-0005-0000-0000-0000DB010000}"/>
    <cellStyle name="60% - Énfasis4 4" xfId="477" xr:uid="{00000000-0005-0000-0000-0000DC010000}"/>
    <cellStyle name="60% - Énfasis4 4 2" xfId="478" xr:uid="{00000000-0005-0000-0000-0000DD010000}"/>
    <cellStyle name="60% - Énfasis4 4_Прайс" xfId="479" xr:uid="{00000000-0005-0000-0000-0000DE010000}"/>
    <cellStyle name="60% - Énfasis4 5" xfId="480" xr:uid="{00000000-0005-0000-0000-0000DF010000}"/>
    <cellStyle name="60% - Énfasis4_Прайс" xfId="481" xr:uid="{00000000-0005-0000-0000-0000E0010000}"/>
    <cellStyle name="60% - Énfasis5" xfId="482" xr:uid="{00000000-0005-0000-0000-0000E1010000}"/>
    <cellStyle name="60% - Énfasis5 2" xfId="483" xr:uid="{00000000-0005-0000-0000-0000E2010000}"/>
    <cellStyle name="60% - Énfasis5 2 2" xfId="484" xr:uid="{00000000-0005-0000-0000-0000E3010000}"/>
    <cellStyle name="60% - Énfasis5 2 3" xfId="485" xr:uid="{00000000-0005-0000-0000-0000E4010000}"/>
    <cellStyle name="60% - Énfasis5 2 4" xfId="486" xr:uid="{00000000-0005-0000-0000-0000E5010000}"/>
    <cellStyle name="60% - Énfasis5 2_Прайс" xfId="487" xr:uid="{00000000-0005-0000-0000-0000E6010000}"/>
    <cellStyle name="60% - Énfasis5 3" xfId="488" xr:uid="{00000000-0005-0000-0000-0000E7010000}"/>
    <cellStyle name="60% - Énfasis5 3 2" xfId="489" xr:uid="{00000000-0005-0000-0000-0000E8010000}"/>
    <cellStyle name="60% - Énfasis5 3 3" xfId="490" xr:uid="{00000000-0005-0000-0000-0000E9010000}"/>
    <cellStyle name="60% - Énfasis5 3_Прайс" xfId="491" xr:uid="{00000000-0005-0000-0000-0000EA010000}"/>
    <cellStyle name="60% - Énfasis5 4" xfId="492" xr:uid="{00000000-0005-0000-0000-0000EB010000}"/>
    <cellStyle name="60% - Énfasis5 4 2" xfId="493" xr:uid="{00000000-0005-0000-0000-0000EC010000}"/>
    <cellStyle name="60% - Énfasis5 4_Прайс" xfId="494" xr:uid="{00000000-0005-0000-0000-0000ED010000}"/>
    <cellStyle name="60% - Énfasis5 5" xfId="495" xr:uid="{00000000-0005-0000-0000-0000EE010000}"/>
    <cellStyle name="60% - Énfasis5_Прайс" xfId="496" xr:uid="{00000000-0005-0000-0000-0000EF010000}"/>
    <cellStyle name="60% - Énfasis6" xfId="497" xr:uid="{00000000-0005-0000-0000-0000F0010000}"/>
    <cellStyle name="60% - Énfasis6 2" xfId="498" xr:uid="{00000000-0005-0000-0000-0000F1010000}"/>
    <cellStyle name="60% - Énfasis6 2 2" xfId="499" xr:uid="{00000000-0005-0000-0000-0000F2010000}"/>
    <cellStyle name="60% - Énfasis6 2 3" xfId="500" xr:uid="{00000000-0005-0000-0000-0000F3010000}"/>
    <cellStyle name="60% - Énfasis6 2 4" xfId="501" xr:uid="{00000000-0005-0000-0000-0000F4010000}"/>
    <cellStyle name="60% - Énfasis6 2_Прайс" xfId="502" xr:uid="{00000000-0005-0000-0000-0000F5010000}"/>
    <cellStyle name="60% - Énfasis6 3" xfId="503" xr:uid="{00000000-0005-0000-0000-0000F6010000}"/>
    <cellStyle name="60% - Énfasis6 3 2" xfId="504" xr:uid="{00000000-0005-0000-0000-0000F7010000}"/>
    <cellStyle name="60% - Énfasis6 3 3" xfId="505" xr:uid="{00000000-0005-0000-0000-0000F8010000}"/>
    <cellStyle name="60% - Énfasis6 3_Прайс" xfId="506" xr:uid="{00000000-0005-0000-0000-0000F9010000}"/>
    <cellStyle name="60% - Énfasis6 4" xfId="507" xr:uid="{00000000-0005-0000-0000-0000FA010000}"/>
    <cellStyle name="60% - Énfasis6 4 2" xfId="508" xr:uid="{00000000-0005-0000-0000-0000FB010000}"/>
    <cellStyle name="60% - Énfasis6 4_Прайс" xfId="509" xr:uid="{00000000-0005-0000-0000-0000FC010000}"/>
    <cellStyle name="60% - Énfasis6 5" xfId="510" xr:uid="{00000000-0005-0000-0000-0000FD010000}"/>
    <cellStyle name="60% - Énfasis6_Прайс" xfId="511" xr:uid="{00000000-0005-0000-0000-0000FE010000}"/>
    <cellStyle name="60% - Акцент1 2" xfId="512" xr:uid="{00000000-0005-0000-0000-0000FF010000}"/>
    <cellStyle name="60% - Акцент2 2" xfId="513" xr:uid="{00000000-0005-0000-0000-000000020000}"/>
    <cellStyle name="60% - Акцент3 2" xfId="514" xr:uid="{00000000-0005-0000-0000-000001020000}"/>
    <cellStyle name="60% - Акцент4 2" xfId="515" xr:uid="{00000000-0005-0000-0000-000002020000}"/>
    <cellStyle name="60% - Акцент5 2" xfId="516" xr:uid="{00000000-0005-0000-0000-000003020000}"/>
    <cellStyle name="60% - Акцент6 2" xfId="517" xr:uid="{00000000-0005-0000-0000-000004020000}"/>
    <cellStyle name="Accent1" xfId="518" xr:uid="{00000000-0005-0000-0000-000005020000}"/>
    <cellStyle name="Accent1 - 20%" xfId="519" xr:uid="{00000000-0005-0000-0000-000006020000}"/>
    <cellStyle name="Accent1 - 40%" xfId="520" xr:uid="{00000000-0005-0000-0000-000007020000}"/>
    <cellStyle name="Accent1 - 60%" xfId="521" xr:uid="{00000000-0005-0000-0000-000008020000}"/>
    <cellStyle name="Accent1 10" xfId="522" xr:uid="{00000000-0005-0000-0000-000009020000}"/>
    <cellStyle name="Accent1 11" xfId="523" xr:uid="{00000000-0005-0000-0000-00000A020000}"/>
    <cellStyle name="Accent1 12" xfId="524" xr:uid="{00000000-0005-0000-0000-00000B020000}"/>
    <cellStyle name="Accent1 13" xfId="525" xr:uid="{00000000-0005-0000-0000-00000C020000}"/>
    <cellStyle name="Accent1 14" xfId="526" xr:uid="{00000000-0005-0000-0000-00000D020000}"/>
    <cellStyle name="Accent1 15" xfId="527" xr:uid="{00000000-0005-0000-0000-00000E020000}"/>
    <cellStyle name="Accent1 16" xfId="528" xr:uid="{00000000-0005-0000-0000-00000F020000}"/>
    <cellStyle name="Accent1 2" xfId="529" xr:uid="{00000000-0005-0000-0000-000010020000}"/>
    <cellStyle name="Accent1 3" xfId="530" xr:uid="{00000000-0005-0000-0000-000011020000}"/>
    <cellStyle name="Accent1 4" xfId="531" xr:uid="{00000000-0005-0000-0000-000012020000}"/>
    <cellStyle name="Accent1 5" xfId="532" xr:uid="{00000000-0005-0000-0000-000013020000}"/>
    <cellStyle name="Accent1 6" xfId="533" xr:uid="{00000000-0005-0000-0000-000014020000}"/>
    <cellStyle name="Accent1 7" xfId="534" xr:uid="{00000000-0005-0000-0000-000015020000}"/>
    <cellStyle name="Accent1 8" xfId="535" xr:uid="{00000000-0005-0000-0000-000016020000}"/>
    <cellStyle name="Accent1 9" xfId="536" xr:uid="{00000000-0005-0000-0000-000017020000}"/>
    <cellStyle name="Accent2" xfId="537" xr:uid="{00000000-0005-0000-0000-000018020000}"/>
    <cellStyle name="Accent2 - 20%" xfId="538" xr:uid="{00000000-0005-0000-0000-000019020000}"/>
    <cellStyle name="Accent2 - 40%" xfId="539" xr:uid="{00000000-0005-0000-0000-00001A020000}"/>
    <cellStyle name="Accent2 - 60%" xfId="540" xr:uid="{00000000-0005-0000-0000-00001B020000}"/>
    <cellStyle name="Accent2 10" xfId="541" xr:uid="{00000000-0005-0000-0000-00001C020000}"/>
    <cellStyle name="Accent2 11" xfId="542" xr:uid="{00000000-0005-0000-0000-00001D020000}"/>
    <cellStyle name="Accent2 12" xfId="543" xr:uid="{00000000-0005-0000-0000-00001E020000}"/>
    <cellStyle name="Accent2 13" xfId="544" xr:uid="{00000000-0005-0000-0000-00001F020000}"/>
    <cellStyle name="Accent2 14" xfId="545" xr:uid="{00000000-0005-0000-0000-000020020000}"/>
    <cellStyle name="Accent2 15" xfId="546" xr:uid="{00000000-0005-0000-0000-000021020000}"/>
    <cellStyle name="Accent2 16" xfId="547" xr:uid="{00000000-0005-0000-0000-000022020000}"/>
    <cellStyle name="Accent2 2" xfId="548" xr:uid="{00000000-0005-0000-0000-000023020000}"/>
    <cellStyle name="Accent2 3" xfId="549" xr:uid="{00000000-0005-0000-0000-000024020000}"/>
    <cellStyle name="Accent2 4" xfId="550" xr:uid="{00000000-0005-0000-0000-000025020000}"/>
    <cellStyle name="Accent2 5" xfId="551" xr:uid="{00000000-0005-0000-0000-000026020000}"/>
    <cellStyle name="Accent2 6" xfId="552" xr:uid="{00000000-0005-0000-0000-000027020000}"/>
    <cellStyle name="Accent2 7" xfId="553" xr:uid="{00000000-0005-0000-0000-000028020000}"/>
    <cellStyle name="Accent2 8" xfId="554" xr:uid="{00000000-0005-0000-0000-000029020000}"/>
    <cellStyle name="Accent2 9" xfId="555" xr:uid="{00000000-0005-0000-0000-00002A020000}"/>
    <cellStyle name="Accent3" xfId="556" xr:uid="{00000000-0005-0000-0000-00002B020000}"/>
    <cellStyle name="Accent3 - 20%" xfId="557" xr:uid="{00000000-0005-0000-0000-00002C020000}"/>
    <cellStyle name="Accent3 - 40%" xfId="558" xr:uid="{00000000-0005-0000-0000-00002D020000}"/>
    <cellStyle name="Accent3 - 60%" xfId="559" xr:uid="{00000000-0005-0000-0000-00002E020000}"/>
    <cellStyle name="Accent3 10" xfId="560" xr:uid="{00000000-0005-0000-0000-00002F020000}"/>
    <cellStyle name="Accent3 11" xfId="561" xr:uid="{00000000-0005-0000-0000-000030020000}"/>
    <cellStyle name="Accent3 12" xfId="562" xr:uid="{00000000-0005-0000-0000-000031020000}"/>
    <cellStyle name="Accent3 13" xfId="563" xr:uid="{00000000-0005-0000-0000-000032020000}"/>
    <cellStyle name="Accent3 14" xfId="564" xr:uid="{00000000-0005-0000-0000-000033020000}"/>
    <cellStyle name="Accent3 15" xfId="565" xr:uid="{00000000-0005-0000-0000-000034020000}"/>
    <cellStyle name="Accent3 16" xfId="566" xr:uid="{00000000-0005-0000-0000-000035020000}"/>
    <cellStyle name="Accent3 2" xfId="567" xr:uid="{00000000-0005-0000-0000-000036020000}"/>
    <cellStyle name="Accent3 3" xfId="568" xr:uid="{00000000-0005-0000-0000-000037020000}"/>
    <cellStyle name="Accent3 4" xfId="569" xr:uid="{00000000-0005-0000-0000-000038020000}"/>
    <cellStyle name="Accent3 5" xfId="570" xr:uid="{00000000-0005-0000-0000-000039020000}"/>
    <cellStyle name="Accent3 6" xfId="571" xr:uid="{00000000-0005-0000-0000-00003A020000}"/>
    <cellStyle name="Accent3 7" xfId="572" xr:uid="{00000000-0005-0000-0000-00003B020000}"/>
    <cellStyle name="Accent3 8" xfId="573" xr:uid="{00000000-0005-0000-0000-00003C020000}"/>
    <cellStyle name="Accent3 9" xfId="574" xr:uid="{00000000-0005-0000-0000-00003D020000}"/>
    <cellStyle name="Accent4" xfId="575" xr:uid="{00000000-0005-0000-0000-00003E020000}"/>
    <cellStyle name="Accent4 - 20%" xfId="576" xr:uid="{00000000-0005-0000-0000-00003F020000}"/>
    <cellStyle name="Accent4 - 40%" xfId="577" xr:uid="{00000000-0005-0000-0000-000040020000}"/>
    <cellStyle name="Accent4 - 60%" xfId="578" xr:uid="{00000000-0005-0000-0000-000041020000}"/>
    <cellStyle name="Accent4 10" xfId="579" xr:uid="{00000000-0005-0000-0000-000042020000}"/>
    <cellStyle name="Accent4 11" xfId="580" xr:uid="{00000000-0005-0000-0000-000043020000}"/>
    <cellStyle name="Accent4 12" xfId="581" xr:uid="{00000000-0005-0000-0000-000044020000}"/>
    <cellStyle name="Accent4 13" xfId="582" xr:uid="{00000000-0005-0000-0000-000045020000}"/>
    <cellStyle name="Accent4 14" xfId="583" xr:uid="{00000000-0005-0000-0000-000046020000}"/>
    <cellStyle name="Accent4 15" xfId="584" xr:uid="{00000000-0005-0000-0000-000047020000}"/>
    <cellStyle name="Accent4 16" xfId="585" xr:uid="{00000000-0005-0000-0000-000048020000}"/>
    <cellStyle name="Accent4 2" xfId="586" xr:uid="{00000000-0005-0000-0000-000049020000}"/>
    <cellStyle name="Accent4 3" xfId="587" xr:uid="{00000000-0005-0000-0000-00004A020000}"/>
    <cellStyle name="Accent4 4" xfId="588" xr:uid="{00000000-0005-0000-0000-00004B020000}"/>
    <cellStyle name="Accent4 5" xfId="589" xr:uid="{00000000-0005-0000-0000-00004C020000}"/>
    <cellStyle name="Accent4 6" xfId="590" xr:uid="{00000000-0005-0000-0000-00004D020000}"/>
    <cellStyle name="Accent4 7" xfId="591" xr:uid="{00000000-0005-0000-0000-00004E020000}"/>
    <cellStyle name="Accent4 8" xfId="592" xr:uid="{00000000-0005-0000-0000-00004F020000}"/>
    <cellStyle name="Accent4 9" xfId="593" xr:uid="{00000000-0005-0000-0000-000050020000}"/>
    <cellStyle name="Accent5" xfId="594" xr:uid="{00000000-0005-0000-0000-000051020000}"/>
    <cellStyle name="Accent5 - 20%" xfId="595" xr:uid="{00000000-0005-0000-0000-000052020000}"/>
    <cellStyle name="Accent5 - 40%" xfId="596" xr:uid="{00000000-0005-0000-0000-000053020000}"/>
    <cellStyle name="Accent5 - 60%" xfId="597" xr:uid="{00000000-0005-0000-0000-000054020000}"/>
    <cellStyle name="Accent5 10" xfId="598" xr:uid="{00000000-0005-0000-0000-000055020000}"/>
    <cellStyle name="Accent5 11" xfId="599" xr:uid="{00000000-0005-0000-0000-000056020000}"/>
    <cellStyle name="Accent5 12" xfId="600" xr:uid="{00000000-0005-0000-0000-000057020000}"/>
    <cellStyle name="Accent5 13" xfId="601" xr:uid="{00000000-0005-0000-0000-000058020000}"/>
    <cellStyle name="Accent5 14" xfId="602" xr:uid="{00000000-0005-0000-0000-000059020000}"/>
    <cellStyle name="Accent5 15" xfId="603" xr:uid="{00000000-0005-0000-0000-00005A020000}"/>
    <cellStyle name="Accent5 16" xfId="604" xr:uid="{00000000-0005-0000-0000-00005B020000}"/>
    <cellStyle name="Accent5 2" xfId="605" xr:uid="{00000000-0005-0000-0000-00005C020000}"/>
    <cellStyle name="Accent5 3" xfId="606" xr:uid="{00000000-0005-0000-0000-00005D020000}"/>
    <cellStyle name="Accent5 4" xfId="607" xr:uid="{00000000-0005-0000-0000-00005E020000}"/>
    <cellStyle name="Accent5 5" xfId="608" xr:uid="{00000000-0005-0000-0000-00005F020000}"/>
    <cellStyle name="Accent5 6" xfId="609" xr:uid="{00000000-0005-0000-0000-000060020000}"/>
    <cellStyle name="Accent5 7" xfId="610" xr:uid="{00000000-0005-0000-0000-000061020000}"/>
    <cellStyle name="Accent5 8" xfId="611" xr:uid="{00000000-0005-0000-0000-000062020000}"/>
    <cellStyle name="Accent5 9" xfId="612" xr:uid="{00000000-0005-0000-0000-000063020000}"/>
    <cellStyle name="Accent6" xfId="613" xr:uid="{00000000-0005-0000-0000-000064020000}"/>
    <cellStyle name="Accent6 - 20%" xfId="614" xr:uid="{00000000-0005-0000-0000-000065020000}"/>
    <cellStyle name="Accent6 - 40%" xfId="615" xr:uid="{00000000-0005-0000-0000-000066020000}"/>
    <cellStyle name="Accent6 - 60%" xfId="616" xr:uid="{00000000-0005-0000-0000-000067020000}"/>
    <cellStyle name="Accent6 10" xfId="617" xr:uid="{00000000-0005-0000-0000-000068020000}"/>
    <cellStyle name="Accent6 11" xfId="618" xr:uid="{00000000-0005-0000-0000-000069020000}"/>
    <cellStyle name="Accent6 12" xfId="619" xr:uid="{00000000-0005-0000-0000-00006A020000}"/>
    <cellStyle name="Accent6 13" xfId="620" xr:uid="{00000000-0005-0000-0000-00006B020000}"/>
    <cellStyle name="Accent6 14" xfId="621" xr:uid="{00000000-0005-0000-0000-00006C020000}"/>
    <cellStyle name="Accent6 15" xfId="622" xr:uid="{00000000-0005-0000-0000-00006D020000}"/>
    <cellStyle name="Accent6 16" xfId="623" xr:uid="{00000000-0005-0000-0000-00006E020000}"/>
    <cellStyle name="Accent6 2" xfId="624" xr:uid="{00000000-0005-0000-0000-00006F020000}"/>
    <cellStyle name="Accent6 3" xfId="625" xr:uid="{00000000-0005-0000-0000-000070020000}"/>
    <cellStyle name="Accent6 4" xfId="626" xr:uid="{00000000-0005-0000-0000-000071020000}"/>
    <cellStyle name="Accent6 5" xfId="627" xr:uid="{00000000-0005-0000-0000-000072020000}"/>
    <cellStyle name="Accent6 6" xfId="628" xr:uid="{00000000-0005-0000-0000-000073020000}"/>
    <cellStyle name="Accent6 7" xfId="629" xr:uid="{00000000-0005-0000-0000-000074020000}"/>
    <cellStyle name="Accent6 8" xfId="630" xr:uid="{00000000-0005-0000-0000-000075020000}"/>
    <cellStyle name="Accent6 9" xfId="631" xr:uid="{00000000-0005-0000-0000-000076020000}"/>
    <cellStyle name="Akzent1" xfId="632" xr:uid="{00000000-0005-0000-0000-000077020000}"/>
    <cellStyle name="Akzent2" xfId="633" xr:uid="{00000000-0005-0000-0000-000078020000}"/>
    <cellStyle name="Akzent3" xfId="634" xr:uid="{00000000-0005-0000-0000-000079020000}"/>
    <cellStyle name="Akzent4" xfId="635" xr:uid="{00000000-0005-0000-0000-00007A020000}"/>
    <cellStyle name="Akzent5" xfId="636" xr:uid="{00000000-0005-0000-0000-00007B020000}"/>
    <cellStyle name="Akzent6" xfId="637" xr:uid="{00000000-0005-0000-0000-00007C020000}"/>
    <cellStyle name="args.style" xfId="638" xr:uid="{00000000-0005-0000-0000-00007D020000}"/>
    <cellStyle name="Ausgabe" xfId="639" xr:uid="{00000000-0005-0000-0000-00007E020000}"/>
    <cellStyle name="Ausgabe 2" xfId="640" xr:uid="{00000000-0005-0000-0000-00007F020000}"/>
    <cellStyle name="Bad" xfId="641" xr:uid="{00000000-0005-0000-0000-000080020000}"/>
    <cellStyle name="Bad 2" xfId="642" xr:uid="{00000000-0005-0000-0000-000081020000}"/>
    <cellStyle name="Berechnung" xfId="643" xr:uid="{00000000-0005-0000-0000-000082020000}"/>
    <cellStyle name="Berechnung 2" xfId="644" xr:uid="{00000000-0005-0000-0000-000083020000}"/>
    <cellStyle name="blank" xfId="645" xr:uid="{00000000-0005-0000-0000-000084020000}"/>
    <cellStyle name="blank - Style1" xfId="646" xr:uid="{00000000-0005-0000-0000-000085020000}"/>
    <cellStyle name="Buena" xfId="647" xr:uid="{00000000-0005-0000-0000-000086020000}"/>
    <cellStyle name="Buena 2" xfId="648" xr:uid="{00000000-0005-0000-0000-000087020000}"/>
    <cellStyle name="Buena 2 2" xfId="649" xr:uid="{00000000-0005-0000-0000-000088020000}"/>
    <cellStyle name="Buena 2 3" xfId="650" xr:uid="{00000000-0005-0000-0000-000089020000}"/>
    <cellStyle name="Buena 2 4" xfId="651" xr:uid="{00000000-0005-0000-0000-00008A020000}"/>
    <cellStyle name="Buena 2_Прайс" xfId="652" xr:uid="{00000000-0005-0000-0000-00008B020000}"/>
    <cellStyle name="Buena 3" xfId="653" xr:uid="{00000000-0005-0000-0000-00008C020000}"/>
    <cellStyle name="Buena 3 2" xfId="654" xr:uid="{00000000-0005-0000-0000-00008D020000}"/>
    <cellStyle name="Buena 3 3" xfId="655" xr:uid="{00000000-0005-0000-0000-00008E020000}"/>
    <cellStyle name="Buena 3_Прайс" xfId="656" xr:uid="{00000000-0005-0000-0000-00008F020000}"/>
    <cellStyle name="Buena 4" xfId="657" xr:uid="{00000000-0005-0000-0000-000090020000}"/>
    <cellStyle name="Buena 4 2" xfId="658" xr:uid="{00000000-0005-0000-0000-000091020000}"/>
    <cellStyle name="Buena 4_Прайс" xfId="659" xr:uid="{00000000-0005-0000-0000-000092020000}"/>
    <cellStyle name="Buena 5" xfId="660" xr:uid="{00000000-0005-0000-0000-000093020000}"/>
    <cellStyle name="Buena_Прайс" xfId="661" xr:uid="{00000000-0005-0000-0000-000094020000}"/>
    <cellStyle name="Calc Currency (0)" xfId="662" xr:uid="{00000000-0005-0000-0000-000095020000}"/>
    <cellStyle name="Calc Currency (2)" xfId="663" xr:uid="{00000000-0005-0000-0000-000096020000}"/>
    <cellStyle name="Calc Percent (0)" xfId="664" xr:uid="{00000000-0005-0000-0000-000097020000}"/>
    <cellStyle name="Calc Percent (1)" xfId="665" xr:uid="{00000000-0005-0000-0000-000098020000}"/>
    <cellStyle name="Calc Percent (2)" xfId="666" xr:uid="{00000000-0005-0000-0000-000099020000}"/>
    <cellStyle name="Calc Units (0)" xfId="667" xr:uid="{00000000-0005-0000-0000-00009A020000}"/>
    <cellStyle name="Calc Units (1)" xfId="668" xr:uid="{00000000-0005-0000-0000-00009B020000}"/>
    <cellStyle name="Calc Units (2)" xfId="669" xr:uid="{00000000-0005-0000-0000-00009C020000}"/>
    <cellStyle name="Calculation" xfId="670" xr:uid="{00000000-0005-0000-0000-00009D020000}"/>
    <cellStyle name="Calculation 2" xfId="671" xr:uid="{00000000-0005-0000-0000-00009E020000}"/>
    <cellStyle name="Calculation 2 2" xfId="672" xr:uid="{00000000-0005-0000-0000-00009F020000}"/>
    <cellStyle name="Calculation 3" xfId="673" xr:uid="{00000000-0005-0000-0000-0000A0020000}"/>
    <cellStyle name="Cálculo" xfId="674" xr:uid="{00000000-0005-0000-0000-0000A1020000}"/>
    <cellStyle name="Cálculo 2" xfId="675" xr:uid="{00000000-0005-0000-0000-0000A2020000}"/>
    <cellStyle name="Cálculo 2 2" xfId="676" xr:uid="{00000000-0005-0000-0000-0000A3020000}"/>
    <cellStyle name="Cálculo 2 2 2" xfId="677" xr:uid="{00000000-0005-0000-0000-0000A4020000}"/>
    <cellStyle name="Cálculo 2 3" xfId="678" xr:uid="{00000000-0005-0000-0000-0000A5020000}"/>
    <cellStyle name="Cálculo 2 3 2" xfId="679" xr:uid="{00000000-0005-0000-0000-0000A6020000}"/>
    <cellStyle name="Cálculo 2 4" xfId="680" xr:uid="{00000000-0005-0000-0000-0000A7020000}"/>
    <cellStyle name="Cálculo 2 4 2" xfId="681" xr:uid="{00000000-0005-0000-0000-0000A8020000}"/>
    <cellStyle name="Cálculo 2 5" xfId="682" xr:uid="{00000000-0005-0000-0000-0000A9020000}"/>
    <cellStyle name="Cálculo 2_Прайс" xfId="683" xr:uid="{00000000-0005-0000-0000-0000AA020000}"/>
    <cellStyle name="Cálculo 3" xfId="684" xr:uid="{00000000-0005-0000-0000-0000AB020000}"/>
    <cellStyle name="Cálculo 3 2" xfId="685" xr:uid="{00000000-0005-0000-0000-0000AC020000}"/>
    <cellStyle name="Cálculo 3 2 2" xfId="686" xr:uid="{00000000-0005-0000-0000-0000AD020000}"/>
    <cellStyle name="Cálculo 3 3" xfId="687" xr:uid="{00000000-0005-0000-0000-0000AE020000}"/>
    <cellStyle name="Cálculo 3 3 2" xfId="688" xr:uid="{00000000-0005-0000-0000-0000AF020000}"/>
    <cellStyle name="Cálculo 3 4" xfId="689" xr:uid="{00000000-0005-0000-0000-0000B0020000}"/>
    <cellStyle name="Cálculo 3_Прайс" xfId="690" xr:uid="{00000000-0005-0000-0000-0000B1020000}"/>
    <cellStyle name="Cálculo 4" xfId="691" xr:uid="{00000000-0005-0000-0000-0000B2020000}"/>
    <cellStyle name="Cálculo 4 2" xfId="692" xr:uid="{00000000-0005-0000-0000-0000B3020000}"/>
    <cellStyle name="Cálculo 4 2 2" xfId="693" xr:uid="{00000000-0005-0000-0000-0000B4020000}"/>
    <cellStyle name="Cálculo 4 3" xfId="694" xr:uid="{00000000-0005-0000-0000-0000B5020000}"/>
    <cellStyle name="Cálculo 4_Прайс" xfId="695" xr:uid="{00000000-0005-0000-0000-0000B6020000}"/>
    <cellStyle name="Cálculo 5" xfId="696" xr:uid="{00000000-0005-0000-0000-0000B7020000}"/>
    <cellStyle name="Cálculo 5 2" xfId="697" xr:uid="{00000000-0005-0000-0000-0000B8020000}"/>
    <cellStyle name="Cálculo 6" xfId="698" xr:uid="{00000000-0005-0000-0000-0000B9020000}"/>
    <cellStyle name="Cálculo_Прайс" xfId="699" xr:uid="{00000000-0005-0000-0000-0000BA020000}"/>
    <cellStyle name="Celda de comprobación" xfId="700" xr:uid="{00000000-0005-0000-0000-0000BB020000}"/>
    <cellStyle name="Celda de comprobación 2" xfId="701" xr:uid="{00000000-0005-0000-0000-0000BC020000}"/>
    <cellStyle name="Celda de comprobación 2 2" xfId="702" xr:uid="{00000000-0005-0000-0000-0000BD020000}"/>
    <cellStyle name="Celda de comprobación 2 3" xfId="703" xr:uid="{00000000-0005-0000-0000-0000BE020000}"/>
    <cellStyle name="Celda de comprobación 2 4" xfId="704" xr:uid="{00000000-0005-0000-0000-0000BF020000}"/>
    <cellStyle name="Celda de comprobación 2_Прайс" xfId="705" xr:uid="{00000000-0005-0000-0000-0000C0020000}"/>
    <cellStyle name="Celda de comprobación 3" xfId="706" xr:uid="{00000000-0005-0000-0000-0000C1020000}"/>
    <cellStyle name="Celda de comprobación 3 2" xfId="707" xr:uid="{00000000-0005-0000-0000-0000C2020000}"/>
    <cellStyle name="Celda de comprobación 3 3" xfId="708" xr:uid="{00000000-0005-0000-0000-0000C3020000}"/>
    <cellStyle name="Celda de comprobación 3_Прайс" xfId="709" xr:uid="{00000000-0005-0000-0000-0000C4020000}"/>
    <cellStyle name="Celda de comprobación 4" xfId="710" xr:uid="{00000000-0005-0000-0000-0000C5020000}"/>
    <cellStyle name="Celda de comprobación 4 2" xfId="711" xr:uid="{00000000-0005-0000-0000-0000C6020000}"/>
    <cellStyle name="Celda de comprobación 4_Прайс" xfId="712" xr:uid="{00000000-0005-0000-0000-0000C7020000}"/>
    <cellStyle name="Celda de comprobación 5" xfId="713" xr:uid="{00000000-0005-0000-0000-0000C8020000}"/>
    <cellStyle name="Celda de comprobación_Прайс" xfId="714" xr:uid="{00000000-0005-0000-0000-0000C9020000}"/>
    <cellStyle name="Celda vinculada" xfId="715" xr:uid="{00000000-0005-0000-0000-0000CA020000}"/>
    <cellStyle name="Celda vinculada 2" xfId="716" xr:uid="{00000000-0005-0000-0000-0000CB020000}"/>
    <cellStyle name="Celda vinculada 2 2" xfId="717" xr:uid="{00000000-0005-0000-0000-0000CC020000}"/>
    <cellStyle name="Celda vinculada 2 3" xfId="718" xr:uid="{00000000-0005-0000-0000-0000CD020000}"/>
    <cellStyle name="Celda vinculada 2 4" xfId="719" xr:uid="{00000000-0005-0000-0000-0000CE020000}"/>
    <cellStyle name="Celda vinculada 2_Прайс" xfId="720" xr:uid="{00000000-0005-0000-0000-0000CF020000}"/>
    <cellStyle name="Celda vinculada 3" xfId="721" xr:uid="{00000000-0005-0000-0000-0000D0020000}"/>
    <cellStyle name="Celda vinculada 3 2" xfId="722" xr:uid="{00000000-0005-0000-0000-0000D1020000}"/>
    <cellStyle name="Celda vinculada 3 3" xfId="723" xr:uid="{00000000-0005-0000-0000-0000D2020000}"/>
    <cellStyle name="Celda vinculada 3_Прайс" xfId="724" xr:uid="{00000000-0005-0000-0000-0000D3020000}"/>
    <cellStyle name="Celda vinculada 4" xfId="725" xr:uid="{00000000-0005-0000-0000-0000D4020000}"/>
    <cellStyle name="Celda vinculada 4 2" xfId="726" xr:uid="{00000000-0005-0000-0000-0000D5020000}"/>
    <cellStyle name="Celda vinculada 4_Прайс" xfId="727" xr:uid="{00000000-0005-0000-0000-0000D6020000}"/>
    <cellStyle name="Celda vinculada 5" xfId="728" xr:uid="{00000000-0005-0000-0000-0000D7020000}"/>
    <cellStyle name="Celda vinculada_Прайс" xfId="729" xr:uid="{00000000-0005-0000-0000-0000D8020000}"/>
    <cellStyle name="Check Cell" xfId="730" xr:uid="{00000000-0005-0000-0000-0000D9020000}"/>
    <cellStyle name="Check Cell 2" xfId="731" xr:uid="{00000000-0005-0000-0000-0000DA020000}"/>
    <cellStyle name="Code" xfId="732" xr:uid="{00000000-0005-0000-0000-0000DB020000}"/>
    <cellStyle name="Comma  - Style2" xfId="733" xr:uid="{00000000-0005-0000-0000-0000DC020000}"/>
    <cellStyle name="Comma  - Style3" xfId="734" xr:uid="{00000000-0005-0000-0000-0000DD020000}"/>
    <cellStyle name="Comma  - Style4" xfId="735" xr:uid="{00000000-0005-0000-0000-0000DE020000}"/>
    <cellStyle name="Comma  - Style5" xfId="736" xr:uid="{00000000-0005-0000-0000-0000DF020000}"/>
    <cellStyle name="Comma  - Style6" xfId="737" xr:uid="{00000000-0005-0000-0000-0000E0020000}"/>
    <cellStyle name="Comma  - Style7" xfId="738" xr:uid="{00000000-0005-0000-0000-0000E1020000}"/>
    <cellStyle name="Comma  - Style8" xfId="739" xr:uid="{00000000-0005-0000-0000-0000E2020000}"/>
    <cellStyle name="Comma [0] 2" xfId="740" xr:uid="{00000000-0005-0000-0000-0000E3020000}"/>
    <cellStyle name="Comma [0] 2 2" xfId="2113" xr:uid="{00000000-0005-0000-0000-0000E4020000}"/>
    <cellStyle name="Comma [0]_ECO-i order sheet 2011" xfId="741" xr:uid="{00000000-0005-0000-0000-0000E5020000}"/>
    <cellStyle name="Comma [00]" xfId="742" xr:uid="{00000000-0005-0000-0000-0000E6020000}"/>
    <cellStyle name="Comma_2005 AHI CARRIER NAO ACCESSORIES  LIST PRICE YEAR 2005" xfId="743" xr:uid="{00000000-0005-0000-0000-0000E7020000}"/>
    <cellStyle name="Comma0" xfId="744" xr:uid="{00000000-0005-0000-0000-0000E8020000}"/>
    <cellStyle name="Copied" xfId="745" xr:uid="{00000000-0005-0000-0000-0000E9020000}"/>
    <cellStyle name="Currency [0]_irl tel sep5" xfId="746" xr:uid="{00000000-0005-0000-0000-0000EA020000}"/>
    <cellStyle name="Currency [00]" xfId="747" xr:uid="{00000000-0005-0000-0000-0000EB020000}"/>
    <cellStyle name="Currency_irl tel sep5" xfId="748" xr:uid="{00000000-0005-0000-0000-0000EC020000}"/>
    <cellStyle name="Currency0" xfId="749" xr:uid="{00000000-0005-0000-0000-0000ED020000}"/>
    <cellStyle name="Date Short" xfId="750" xr:uid="{00000000-0005-0000-0000-0000EE020000}"/>
    <cellStyle name="DELTA" xfId="751" xr:uid="{00000000-0005-0000-0000-0000EF020000}"/>
    <cellStyle name="Eingabe" xfId="752" xr:uid="{00000000-0005-0000-0000-0000F0020000}"/>
    <cellStyle name="Eingabe 2" xfId="753" xr:uid="{00000000-0005-0000-0000-0000F1020000}"/>
    <cellStyle name="Emphasis 1" xfId="754" xr:uid="{00000000-0005-0000-0000-0000F2020000}"/>
    <cellStyle name="Emphasis 2" xfId="755" xr:uid="{00000000-0005-0000-0000-0000F3020000}"/>
    <cellStyle name="Emphasis 3" xfId="756" xr:uid="{00000000-0005-0000-0000-0000F4020000}"/>
    <cellStyle name="Encabezado 4" xfId="757" xr:uid="{00000000-0005-0000-0000-0000F5020000}"/>
    <cellStyle name="Encabezado 4 2" xfId="758" xr:uid="{00000000-0005-0000-0000-0000F6020000}"/>
    <cellStyle name="Encabezado 4 2 2" xfId="759" xr:uid="{00000000-0005-0000-0000-0000F7020000}"/>
    <cellStyle name="Encabezado 4 2 3" xfId="760" xr:uid="{00000000-0005-0000-0000-0000F8020000}"/>
    <cellStyle name="Encabezado 4 2 4" xfId="761" xr:uid="{00000000-0005-0000-0000-0000F9020000}"/>
    <cellStyle name="Encabezado 4 2_Прайс" xfId="762" xr:uid="{00000000-0005-0000-0000-0000FA020000}"/>
    <cellStyle name="Encabezado 4 3" xfId="763" xr:uid="{00000000-0005-0000-0000-0000FB020000}"/>
    <cellStyle name="Encabezado 4 3 2" xfId="764" xr:uid="{00000000-0005-0000-0000-0000FC020000}"/>
    <cellStyle name="Encabezado 4 3 3" xfId="765" xr:uid="{00000000-0005-0000-0000-0000FD020000}"/>
    <cellStyle name="Encabezado 4 3_Прайс" xfId="766" xr:uid="{00000000-0005-0000-0000-0000FE020000}"/>
    <cellStyle name="Encabezado 4 4" xfId="767" xr:uid="{00000000-0005-0000-0000-0000FF020000}"/>
    <cellStyle name="Encabezado 4 4 2" xfId="768" xr:uid="{00000000-0005-0000-0000-000000030000}"/>
    <cellStyle name="Encabezado 4 4_Прайс" xfId="769" xr:uid="{00000000-0005-0000-0000-000001030000}"/>
    <cellStyle name="Encabezado 4 5" xfId="770" xr:uid="{00000000-0005-0000-0000-000002030000}"/>
    <cellStyle name="Encabezado 4_Прайс" xfId="771" xr:uid="{00000000-0005-0000-0000-000003030000}"/>
    <cellStyle name="Énfasis1" xfId="772" xr:uid="{00000000-0005-0000-0000-000004030000}"/>
    <cellStyle name="Énfasis1 2" xfId="773" xr:uid="{00000000-0005-0000-0000-000005030000}"/>
    <cellStyle name="Énfasis1 2 2" xfId="774" xr:uid="{00000000-0005-0000-0000-000006030000}"/>
    <cellStyle name="Énfasis1 2 3" xfId="775" xr:uid="{00000000-0005-0000-0000-000007030000}"/>
    <cellStyle name="Énfasis1 2 4" xfId="776" xr:uid="{00000000-0005-0000-0000-000008030000}"/>
    <cellStyle name="Énfasis1 2_Прайс" xfId="777" xr:uid="{00000000-0005-0000-0000-000009030000}"/>
    <cellStyle name="Énfasis1 3" xfId="778" xr:uid="{00000000-0005-0000-0000-00000A030000}"/>
    <cellStyle name="Énfasis1 3 2" xfId="779" xr:uid="{00000000-0005-0000-0000-00000B030000}"/>
    <cellStyle name="Énfasis1 3 3" xfId="780" xr:uid="{00000000-0005-0000-0000-00000C030000}"/>
    <cellStyle name="Énfasis1 3_Прайс" xfId="781" xr:uid="{00000000-0005-0000-0000-00000D030000}"/>
    <cellStyle name="Énfasis1 4" xfId="782" xr:uid="{00000000-0005-0000-0000-00000E030000}"/>
    <cellStyle name="Énfasis1 4 2" xfId="783" xr:uid="{00000000-0005-0000-0000-00000F030000}"/>
    <cellStyle name="Énfasis1 4_Прайс" xfId="784" xr:uid="{00000000-0005-0000-0000-000010030000}"/>
    <cellStyle name="Énfasis1 5" xfId="785" xr:uid="{00000000-0005-0000-0000-000011030000}"/>
    <cellStyle name="Énfasis1_Прайс" xfId="786" xr:uid="{00000000-0005-0000-0000-000012030000}"/>
    <cellStyle name="Énfasis2" xfId="787" xr:uid="{00000000-0005-0000-0000-000013030000}"/>
    <cellStyle name="Énfasis2 2" xfId="788" xr:uid="{00000000-0005-0000-0000-000014030000}"/>
    <cellStyle name="Énfasis2 2 2" xfId="789" xr:uid="{00000000-0005-0000-0000-000015030000}"/>
    <cellStyle name="Énfasis2 2 3" xfId="790" xr:uid="{00000000-0005-0000-0000-000016030000}"/>
    <cellStyle name="Énfasis2 2 4" xfId="791" xr:uid="{00000000-0005-0000-0000-000017030000}"/>
    <cellStyle name="Énfasis2 2_Прайс" xfId="792" xr:uid="{00000000-0005-0000-0000-000018030000}"/>
    <cellStyle name="Énfasis2 3" xfId="793" xr:uid="{00000000-0005-0000-0000-000019030000}"/>
    <cellStyle name="Énfasis2 3 2" xfId="794" xr:uid="{00000000-0005-0000-0000-00001A030000}"/>
    <cellStyle name="Énfasis2 3 3" xfId="795" xr:uid="{00000000-0005-0000-0000-00001B030000}"/>
    <cellStyle name="Énfasis2 3_Прайс" xfId="796" xr:uid="{00000000-0005-0000-0000-00001C030000}"/>
    <cellStyle name="Énfasis2 4" xfId="797" xr:uid="{00000000-0005-0000-0000-00001D030000}"/>
    <cellStyle name="Énfasis2 4 2" xfId="798" xr:uid="{00000000-0005-0000-0000-00001E030000}"/>
    <cellStyle name="Énfasis2 4_Прайс" xfId="799" xr:uid="{00000000-0005-0000-0000-00001F030000}"/>
    <cellStyle name="Énfasis2 5" xfId="800" xr:uid="{00000000-0005-0000-0000-000020030000}"/>
    <cellStyle name="Énfasis2_Прайс" xfId="801" xr:uid="{00000000-0005-0000-0000-000021030000}"/>
    <cellStyle name="Énfasis3" xfId="802" xr:uid="{00000000-0005-0000-0000-000022030000}"/>
    <cellStyle name="Énfasis3 2" xfId="803" xr:uid="{00000000-0005-0000-0000-000023030000}"/>
    <cellStyle name="Énfasis3 2 2" xfId="804" xr:uid="{00000000-0005-0000-0000-000024030000}"/>
    <cellStyle name="Énfasis3 2 3" xfId="805" xr:uid="{00000000-0005-0000-0000-000025030000}"/>
    <cellStyle name="Énfasis3 2 4" xfId="806" xr:uid="{00000000-0005-0000-0000-000026030000}"/>
    <cellStyle name="Énfasis3 2_Прайс" xfId="807" xr:uid="{00000000-0005-0000-0000-000027030000}"/>
    <cellStyle name="Énfasis3 3" xfId="808" xr:uid="{00000000-0005-0000-0000-000028030000}"/>
    <cellStyle name="Énfasis3 3 2" xfId="809" xr:uid="{00000000-0005-0000-0000-000029030000}"/>
    <cellStyle name="Énfasis3 3 3" xfId="810" xr:uid="{00000000-0005-0000-0000-00002A030000}"/>
    <cellStyle name="Énfasis3 3_Прайс" xfId="811" xr:uid="{00000000-0005-0000-0000-00002B030000}"/>
    <cellStyle name="Énfasis3 4" xfId="812" xr:uid="{00000000-0005-0000-0000-00002C030000}"/>
    <cellStyle name="Énfasis3 4 2" xfId="813" xr:uid="{00000000-0005-0000-0000-00002D030000}"/>
    <cellStyle name="Énfasis3 4_Прайс" xfId="814" xr:uid="{00000000-0005-0000-0000-00002E030000}"/>
    <cellStyle name="Énfasis3 5" xfId="815" xr:uid="{00000000-0005-0000-0000-00002F030000}"/>
    <cellStyle name="Énfasis3_Прайс" xfId="816" xr:uid="{00000000-0005-0000-0000-000030030000}"/>
    <cellStyle name="Énfasis4" xfId="817" xr:uid="{00000000-0005-0000-0000-000031030000}"/>
    <cellStyle name="Énfasis4 2" xfId="818" xr:uid="{00000000-0005-0000-0000-000032030000}"/>
    <cellStyle name="Énfasis4 2 2" xfId="819" xr:uid="{00000000-0005-0000-0000-000033030000}"/>
    <cellStyle name="Énfasis4 2 3" xfId="820" xr:uid="{00000000-0005-0000-0000-000034030000}"/>
    <cellStyle name="Énfasis4 2 4" xfId="821" xr:uid="{00000000-0005-0000-0000-000035030000}"/>
    <cellStyle name="Énfasis4 2_Прайс" xfId="822" xr:uid="{00000000-0005-0000-0000-000036030000}"/>
    <cellStyle name="Énfasis4 3" xfId="823" xr:uid="{00000000-0005-0000-0000-000037030000}"/>
    <cellStyle name="Énfasis4 3 2" xfId="824" xr:uid="{00000000-0005-0000-0000-000038030000}"/>
    <cellStyle name="Énfasis4 3 3" xfId="825" xr:uid="{00000000-0005-0000-0000-000039030000}"/>
    <cellStyle name="Énfasis4 3_Прайс" xfId="826" xr:uid="{00000000-0005-0000-0000-00003A030000}"/>
    <cellStyle name="Énfasis4 4" xfId="827" xr:uid="{00000000-0005-0000-0000-00003B030000}"/>
    <cellStyle name="Énfasis4 4 2" xfId="828" xr:uid="{00000000-0005-0000-0000-00003C030000}"/>
    <cellStyle name="Énfasis4 4_Прайс" xfId="829" xr:uid="{00000000-0005-0000-0000-00003D030000}"/>
    <cellStyle name="Énfasis4 5" xfId="830" xr:uid="{00000000-0005-0000-0000-00003E030000}"/>
    <cellStyle name="Énfasis4_Прайс" xfId="831" xr:uid="{00000000-0005-0000-0000-00003F030000}"/>
    <cellStyle name="Énfasis5" xfId="832" xr:uid="{00000000-0005-0000-0000-000040030000}"/>
    <cellStyle name="Énfasis5 2" xfId="833" xr:uid="{00000000-0005-0000-0000-000041030000}"/>
    <cellStyle name="Énfasis5 2 2" xfId="834" xr:uid="{00000000-0005-0000-0000-000042030000}"/>
    <cellStyle name="Énfasis5 2 3" xfId="835" xr:uid="{00000000-0005-0000-0000-000043030000}"/>
    <cellStyle name="Énfasis5 2 4" xfId="836" xr:uid="{00000000-0005-0000-0000-000044030000}"/>
    <cellStyle name="Énfasis5 2_Прайс" xfId="837" xr:uid="{00000000-0005-0000-0000-000045030000}"/>
    <cellStyle name="Énfasis5 3" xfId="838" xr:uid="{00000000-0005-0000-0000-000046030000}"/>
    <cellStyle name="Énfasis5 3 2" xfId="839" xr:uid="{00000000-0005-0000-0000-000047030000}"/>
    <cellStyle name="Énfasis5 3 3" xfId="840" xr:uid="{00000000-0005-0000-0000-000048030000}"/>
    <cellStyle name="Énfasis5 3_Прайс" xfId="841" xr:uid="{00000000-0005-0000-0000-000049030000}"/>
    <cellStyle name="Énfasis5 4" xfId="842" xr:uid="{00000000-0005-0000-0000-00004A030000}"/>
    <cellStyle name="Énfasis5 4 2" xfId="843" xr:uid="{00000000-0005-0000-0000-00004B030000}"/>
    <cellStyle name="Énfasis5 4_Прайс" xfId="844" xr:uid="{00000000-0005-0000-0000-00004C030000}"/>
    <cellStyle name="Énfasis5 5" xfId="845" xr:uid="{00000000-0005-0000-0000-00004D030000}"/>
    <cellStyle name="Énfasis5_Прайс" xfId="846" xr:uid="{00000000-0005-0000-0000-00004E030000}"/>
    <cellStyle name="Énfasis6" xfId="847" xr:uid="{00000000-0005-0000-0000-00004F030000}"/>
    <cellStyle name="Énfasis6 2" xfId="848" xr:uid="{00000000-0005-0000-0000-000050030000}"/>
    <cellStyle name="Énfasis6 2 2" xfId="849" xr:uid="{00000000-0005-0000-0000-000051030000}"/>
    <cellStyle name="Énfasis6 2 3" xfId="850" xr:uid="{00000000-0005-0000-0000-000052030000}"/>
    <cellStyle name="Énfasis6 2 4" xfId="851" xr:uid="{00000000-0005-0000-0000-000053030000}"/>
    <cellStyle name="Énfasis6 2_Прайс" xfId="852" xr:uid="{00000000-0005-0000-0000-000054030000}"/>
    <cellStyle name="Énfasis6 3" xfId="853" xr:uid="{00000000-0005-0000-0000-000055030000}"/>
    <cellStyle name="Énfasis6 3 2" xfId="854" xr:uid="{00000000-0005-0000-0000-000056030000}"/>
    <cellStyle name="Énfasis6 3 3" xfId="855" xr:uid="{00000000-0005-0000-0000-000057030000}"/>
    <cellStyle name="Énfasis6 3_Прайс" xfId="856" xr:uid="{00000000-0005-0000-0000-000058030000}"/>
    <cellStyle name="Énfasis6 4" xfId="857" xr:uid="{00000000-0005-0000-0000-000059030000}"/>
    <cellStyle name="Énfasis6 4 2" xfId="858" xr:uid="{00000000-0005-0000-0000-00005A030000}"/>
    <cellStyle name="Énfasis6 4_Прайс" xfId="859" xr:uid="{00000000-0005-0000-0000-00005B030000}"/>
    <cellStyle name="Énfasis6 5" xfId="860" xr:uid="{00000000-0005-0000-0000-00005C030000}"/>
    <cellStyle name="Énfasis6_Прайс" xfId="861" xr:uid="{00000000-0005-0000-0000-00005D030000}"/>
    <cellStyle name="Enter Currency (0)" xfId="862" xr:uid="{00000000-0005-0000-0000-00005E030000}"/>
    <cellStyle name="Enter Currency (2)" xfId="863" xr:uid="{00000000-0005-0000-0000-00005F030000}"/>
    <cellStyle name="Enter Units (0)" xfId="864" xr:uid="{00000000-0005-0000-0000-000060030000}"/>
    <cellStyle name="Enter Units (1)" xfId="865" xr:uid="{00000000-0005-0000-0000-000061030000}"/>
    <cellStyle name="Enter Units (2)" xfId="866" xr:uid="{00000000-0005-0000-0000-000062030000}"/>
    <cellStyle name="Entered" xfId="867" xr:uid="{00000000-0005-0000-0000-000063030000}"/>
    <cellStyle name="Entrada" xfId="868" xr:uid="{00000000-0005-0000-0000-000064030000}"/>
    <cellStyle name="Entrada 2" xfId="869" xr:uid="{00000000-0005-0000-0000-000065030000}"/>
    <cellStyle name="Entrada 2 2" xfId="870" xr:uid="{00000000-0005-0000-0000-000066030000}"/>
    <cellStyle name="Entrada 2 2 2" xfId="871" xr:uid="{00000000-0005-0000-0000-000067030000}"/>
    <cellStyle name="Entrada 2 3" xfId="872" xr:uid="{00000000-0005-0000-0000-000068030000}"/>
    <cellStyle name="Entrada 2 3 2" xfId="873" xr:uid="{00000000-0005-0000-0000-000069030000}"/>
    <cellStyle name="Entrada 2 4" xfId="874" xr:uid="{00000000-0005-0000-0000-00006A030000}"/>
    <cellStyle name="Entrada 2 4 2" xfId="875" xr:uid="{00000000-0005-0000-0000-00006B030000}"/>
    <cellStyle name="Entrada 2 5" xfId="876" xr:uid="{00000000-0005-0000-0000-00006C030000}"/>
    <cellStyle name="Entrada 2_Прайс" xfId="877" xr:uid="{00000000-0005-0000-0000-00006D030000}"/>
    <cellStyle name="Entrada 3" xfId="878" xr:uid="{00000000-0005-0000-0000-00006E030000}"/>
    <cellStyle name="Entrada 3 2" xfId="879" xr:uid="{00000000-0005-0000-0000-00006F030000}"/>
    <cellStyle name="Entrada 3 2 2" xfId="880" xr:uid="{00000000-0005-0000-0000-000070030000}"/>
    <cellStyle name="Entrada 3 3" xfId="881" xr:uid="{00000000-0005-0000-0000-000071030000}"/>
    <cellStyle name="Entrada 3 3 2" xfId="882" xr:uid="{00000000-0005-0000-0000-000072030000}"/>
    <cellStyle name="Entrada 3 4" xfId="883" xr:uid="{00000000-0005-0000-0000-000073030000}"/>
    <cellStyle name="Entrada 3_Прайс" xfId="884" xr:uid="{00000000-0005-0000-0000-000074030000}"/>
    <cellStyle name="Entrada 4" xfId="885" xr:uid="{00000000-0005-0000-0000-000075030000}"/>
    <cellStyle name="Entrada 4 2" xfId="886" xr:uid="{00000000-0005-0000-0000-000076030000}"/>
    <cellStyle name="Entrada 4 2 2" xfId="887" xr:uid="{00000000-0005-0000-0000-000077030000}"/>
    <cellStyle name="Entrada 4 3" xfId="888" xr:uid="{00000000-0005-0000-0000-000078030000}"/>
    <cellStyle name="Entrada 4_Прайс" xfId="889" xr:uid="{00000000-0005-0000-0000-000079030000}"/>
    <cellStyle name="Entrada 5" xfId="890" xr:uid="{00000000-0005-0000-0000-00007A030000}"/>
    <cellStyle name="Entrada 5 2" xfId="891" xr:uid="{00000000-0005-0000-0000-00007B030000}"/>
    <cellStyle name="Entrada 6" xfId="892" xr:uid="{00000000-0005-0000-0000-00007C030000}"/>
    <cellStyle name="Entrada_Прайс" xfId="893" xr:uid="{00000000-0005-0000-0000-00007D030000}"/>
    <cellStyle name="Ergebnis" xfId="894" xr:uid="{00000000-0005-0000-0000-00007E030000}"/>
    <cellStyle name="Ergebnis 2" xfId="895" xr:uid="{00000000-0005-0000-0000-00007F030000}"/>
    <cellStyle name="Erklärender Text" xfId="896" xr:uid="{00000000-0005-0000-0000-000080030000}"/>
    <cellStyle name="Estilo 1" xfId="897" xr:uid="{00000000-0005-0000-0000-000081030000}"/>
    <cellStyle name="Estilo 1 2" xfId="898" xr:uid="{00000000-0005-0000-0000-000082030000}"/>
    <cellStyle name="Estilo 1 3" xfId="899" xr:uid="{00000000-0005-0000-0000-000083030000}"/>
    <cellStyle name="Estilo 1 4" xfId="900" xr:uid="{00000000-0005-0000-0000-000084030000}"/>
    <cellStyle name="Estilo 1 5" xfId="901" xr:uid="{00000000-0005-0000-0000-000085030000}"/>
    <cellStyle name="Estilo 1 6" xfId="902" xr:uid="{00000000-0005-0000-0000-000086030000}"/>
    <cellStyle name="Estilo 1 7" xfId="903" xr:uid="{00000000-0005-0000-0000-000087030000}"/>
    <cellStyle name="Estilo 1 8" xfId="904" xr:uid="{00000000-0005-0000-0000-000088030000}"/>
    <cellStyle name="Estilo 1_price Climatech" xfId="905" xr:uid="{00000000-0005-0000-0000-000089030000}"/>
    <cellStyle name="Euro" xfId="906" xr:uid="{00000000-0005-0000-0000-00008A030000}"/>
    <cellStyle name="Euro 2" xfId="907" xr:uid="{00000000-0005-0000-0000-00008B030000}"/>
    <cellStyle name="Euro 3" xfId="908" xr:uid="{00000000-0005-0000-0000-00008C030000}"/>
    <cellStyle name="Euro_Книга5" xfId="909" xr:uid="{00000000-0005-0000-0000-00008D030000}"/>
    <cellStyle name="Explanatory Text" xfId="910" xr:uid="{00000000-0005-0000-0000-00008E030000}"/>
    <cellStyle name="Explanatory Text 2" xfId="911" xr:uid="{00000000-0005-0000-0000-00008F030000}"/>
    <cellStyle name="G10" xfId="912" xr:uid="{00000000-0005-0000-0000-000090030000}"/>
    <cellStyle name="Good" xfId="913" xr:uid="{00000000-0005-0000-0000-000091030000}"/>
    <cellStyle name="Good 2" xfId="914" xr:uid="{00000000-0005-0000-0000-000092030000}"/>
    <cellStyle name="Grey" xfId="915" xr:uid="{00000000-0005-0000-0000-000093030000}"/>
    <cellStyle name="Gut" xfId="916" xr:uid="{00000000-0005-0000-0000-000094030000}"/>
    <cellStyle name="Header" xfId="917" xr:uid="{00000000-0005-0000-0000-000095030000}"/>
    <cellStyle name="Header1" xfId="918" xr:uid="{00000000-0005-0000-0000-000096030000}"/>
    <cellStyle name="Header2" xfId="919" xr:uid="{00000000-0005-0000-0000-000097030000}"/>
    <cellStyle name="Heading 1" xfId="920" xr:uid="{00000000-0005-0000-0000-000098030000}"/>
    <cellStyle name="Heading 1 2" xfId="921" xr:uid="{00000000-0005-0000-0000-000099030000}"/>
    <cellStyle name="Heading 2" xfId="922" xr:uid="{00000000-0005-0000-0000-00009A030000}"/>
    <cellStyle name="Heading 2 2" xfId="923" xr:uid="{00000000-0005-0000-0000-00009B030000}"/>
    <cellStyle name="Heading 3" xfId="924" xr:uid="{00000000-0005-0000-0000-00009C030000}"/>
    <cellStyle name="Heading 3 2" xfId="925" xr:uid="{00000000-0005-0000-0000-00009D030000}"/>
    <cellStyle name="Heading 4" xfId="926" xr:uid="{00000000-0005-0000-0000-00009E030000}"/>
    <cellStyle name="Heading 4 2" xfId="927" xr:uid="{00000000-0005-0000-0000-00009F030000}"/>
    <cellStyle name="HEADINGS" xfId="928" xr:uid="{00000000-0005-0000-0000-0000A0030000}"/>
    <cellStyle name="HEADINGSTOP" xfId="929" xr:uid="{00000000-0005-0000-0000-0000A1030000}"/>
    <cellStyle name="Horizontal" xfId="930" xr:uid="{00000000-0005-0000-0000-0000A2030000}"/>
    <cellStyle name="Hyperlink 2" xfId="931" xr:uid="{00000000-0005-0000-0000-0000A3030000}"/>
    <cellStyle name="Incorrecto" xfId="932" xr:uid="{00000000-0005-0000-0000-0000A4030000}"/>
    <cellStyle name="Incorrecto 2" xfId="933" xr:uid="{00000000-0005-0000-0000-0000A5030000}"/>
    <cellStyle name="Incorrecto 2 2" xfId="934" xr:uid="{00000000-0005-0000-0000-0000A6030000}"/>
    <cellStyle name="Incorrecto 2 3" xfId="935" xr:uid="{00000000-0005-0000-0000-0000A7030000}"/>
    <cellStyle name="Incorrecto 2 4" xfId="936" xr:uid="{00000000-0005-0000-0000-0000A8030000}"/>
    <cellStyle name="Incorrecto 2_Прайс" xfId="937" xr:uid="{00000000-0005-0000-0000-0000A9030000}"/>
    <cellStyle name="Incorrecto 3" xfId="938" xr:uid="{00000000-0005-0000-0000-0000AA030000}"/>
    <cellStyle name="Incorrecto 3 2" xfId="939" xr:uid="{00000000-0005-0000-0000-0000AB030000}"/>
    <cellStyle name="Incorrecto 3 3" xfId="940" xr:uid="{00000000-0005-0000-0000-0000AC030000}"/>
    <cellStyle name="Incorrecto 3_Прайс" xfId="941" xr:uid="{00000000-0005-0000-0000-0000AD030000}"/>
    <cellStyle name="Incorrecto 4" xfId="942" xr:uid="{00000000-0005-0000-0000-0000AE030000}"/>
    <cellStyle name="Incorrecto 4 2" xfId="943" xr:uid="{00000000-0005-0000-0000-0000AF030000}"/>
    <cellStyle name="Incorrecto 4_Прайс" xfId="944" xr:uid="{00000000-0005-0000-0000-0000B0030000}"/>
    <cellStyle name="Incorrecto 5" xfId="945" xr:uid="{00000000-0005-0000-0000-0000B1030000}"/>
    <cellStyle name="Incorrecto_Прайс" xfId="946" xr:uid="{00000000-0005-0000-0000-0000B2030000}"/>
    <cellStyle name="Input" xfId="947" xr:uid="{00000000-0005-0000-0000-0000B3030000}"/>
    <cellStyle name="Input [yellow]" xfId="948" xr:uid="{00000000-0005-0000-0000-0000B4030000}"/>
    <cellStyle name="Input 2" xfId="949" xr:uid="{00000000-0005-0000-0000-0000B5030000}"/>
    <cellStyle name="Input 2 2" xfId="950" xr:uid="{00000000-0005-0000-0000-0000B6030000}"/>
    <cellStyle name="Input 3" xfId="951" xr:uid="{00000000-0005-0000-0000-0000B7030000}"/>
    <cellStyle name="Link Currency (0)" xfId="952" xr:uid="{00000000-0005-0000-0000-0000B8030000}"/>
    <cellStyle name="Link Currency (2)" xfId="953" xr:uid="{00000000-0005-0000-0000-0000B9030000}"/>
    <cellStyle name="Link Units (0)" xfId="954" xr:uid="{00000000-0005-0000-0000-0000BA030000}"/>
    <cellStyle name="Link Units (1)" xfId="955" xr:uid="{00000000-0005-0000-0000-0000BB030000}"/>
    <cellStyle name="Link Units (2)" xfId="956" xr:uid="{00000000-0005-0000-0000-0000BC030000}"/>
    <cellStyle name="Linked Cell" xfId="957" xr:uid="{00000000-0005-0000-0000-0000BD030000}"/>
    <cellStyle name="Linked Cell 2" xfId="958" xr:uid="{00000000-0005-0000-0000-0000BE030000}"/>
    <cellStyle name="Matrix" xfId="959" xr:uid="{00000000-0005-0000-0000-0000BF030000}"/>
    <cellStyle name="Migliaia (0)_PortF2k" xfId="960" xr:uid="{00000000-0005-0000-0000-0000C0030000}"/>
    <cellStyle name="Millares [0]" xfId="961" xr:uid="{00000000-0005-0000-0000-0000C1030000}"/>
    <cellStyle name="Moneda [0]" xfId="962" xr:uid="{00000000-0005-0000-0000-0000C2030000}"/>
    <cellStyle name="Neutral" xfId="963" xr:uid="{00000000-0005-0000-0000-0000C3030000}"/>
    <cellStyle name="Neutral 2" xfId="964" xr:uid="{00000000-0005-0000-0000-0000C4030000}"/>
    <cellStyle name="Neutral 2 2" xfId="965" xr:uid="{00000000-0005-0000-0000-0000C5030000}"/>
    <cellStyle name="Neutral 2 3" xfId="966" xr:uid="{00000000-0005-0000-0000-0000C6030000}"/>
    <cellStyle name="Neutral 2 4" xfId="967" xr:uid="{00000000-0005-0000-0000-0000C7030000}"/>
    <cellStyle name="Neutral 2_Прайс" xfId="968" xr:uid="{00000000-0005-0000-0000-0000C8030000}"/>
    <cellStyle name="Neutral 3" xfId="969" xr:uid="{00000000-0005-0000-0000-0000C9030000}"/>
    <cellStyle name="Neutral 3 2" xfId="970" xr:uid="{00000000-0005-0000-0000-0000CA030000}"/>
    <cellStyle name="Neutral 3 3" xfId="971" xr:uid="{00000000-0005-0000-0000-0000CB030000}"/>
    <cellStyle name="Neutral 3_Прайс" xfId="972" xr:uid="{00000000-0005-0000-0000-0000CC030000}"/>
    <cellStyle name="Neutral 4" xfId="973" xr:uid="{00000000-0005-0000-0000-0000CD030000}"/>
    <cellStyle name="Neutral 4 2" xfId="974" xr:uid="{00000000-0005-0000-0000-0000CE030000}"/>
    <cellStyle name="Neutral 4_Прайс" xfId="975" xr:uid="{00000000-0005-0000-0000-0000CF030000}"/>
    <cellStyle name="Neutral 5" xfId="976" xr:uid="{00000000-0005-0000-0000-0000D0030000}"/>
    <cellStyle name="Neutral 6" xfId="977" xr:uid="{00000000-0005-0000-0000-0000D1030000}"/>
    <cellStyle name="Neutral_Книга5" xfId="978" xr:uid="{00000000-0005-0000-0000-0000D2030000}"/>
    <cellStyle name="Normal - Style1" xfId="979" xr:uid="{00000000-0005-0000-0000-0000D3030000}"/>
    <cellStyle name="Normal 11" xfId="980" xr:uid="{00000000-0005-0000-0000-0000D4030000}"/>
    <cellStyle name="Normal 13" xfId="981" xr:uid="{00000000-0005-0000-0000-0000D5030000}"/>
    <cellStyle name="Normal 15" xfId="982" xr:uid="{00000000-0005-0000-0000-0000D6030000}"/>
    <cellStyle name="Normal 2" xfId="983" xr:uid="{00000000-0005-0000-0000-0000D7030000}"/>
    <cellStyle name="Normal 2 2" xfId="984" xr:uid="{00000000-0005-0000-0000-0000D8030000}"/>
    <cellStyle name="Normal 2 3" xfId="985" xr:uid="{00000000-0005-0000-0000-0000D9030000}"/>
    <cellStyle name="Normal 2 4" xfId="986" xr:uid="{00000000-0005-0000-0000-0000DA030000}"/>
    <cellStyle name="Normal 2 5" xfId="987" xr:uid="{00000000-0005-0000-0000-0000DB030000}"/>
    <cellStyle name="Normal 2 6" xfId="988" xr:uid="{00000000-0005-0000-0000-0000DC030000}"/>
    <cellStyle name="Normal 2 6 2" xfId="1637" xr:uid="{00000000-0005-0000-0000-0000DD030000}"/>
    <cellStyle name="Normal 2 6 2 2" xfId="1956" xr:uid="{00000000-0005-0000-0000-0000DE030000}"/>
    <cellStyle name="Normal 2 6 2 2 2" xfId="2189" xr:uid="{00000000-0005-0000-0000-0000DF030000}"/>
    <cellStyle name="Normal 2 6 2 3" xfId="2139" xr:uid="{00000000-0005-0000-0000-0000E0030000}"/>
    <cellStyle name="Normal 2 6 3" xfId="1801" xr:uid="{00000000-0005-0000-0000-0000E1030000}"/>
    <cellStyle name="Normal 2 6 3 2" xfId="2164" xr:uid="{00000000-0005-0000-0000-0000E2030000}"/>
    <cellStyle name="Normal 2 6 4" xfId="2114" xr:uid="{00000000-0005-0000-0000-0000E3030000}"/>
    <cellStyle name="Normal 2 7" xfId="989" xr:uid="{00000000-0005-0000-0000-0000E4030000}"/>
    <cellStyle name="Normal 2 7 2" xfId="1638" xr:uid="{00000000-0005-0000-0000-0000E5030000}"/>
    <cellStyle name="Normal 3" xfId="990" xr:uid="{00000000-0005-0000-0000-0000E6030000}"/>
    <cellStyle name="Normal 3 2" xfId="991" xr:uid="{00000000-0005-0000-0000-0000E7030000}"/>
    <cellStyle name="Normal 3 3" xfId="992" xr:uid="{00000000-0005-0000-0000-0000E8030000}"/>
    <cellStyle name="Normal 3 4" xfId="993" xr:uid="{00000000-0005-0000-0000-0000E9030000}"/>
    <cellStyle name="Normal 3 5" xfId="994" xr:uid="{00000000-0005-0000-0000-0000EA030000}"/>
    <cellStyle name="Normal 3 5 2" xfId="995" xr:uid="{00000000-0005-0000-0000-0000EB030000}"/>
    <cellStyle name="Normal 4" xfId="996" xr:uid="{00000000-0005-0000-0000-0000EC030000}"/>
    <cellStyle name="Normal 4 2" xfId="997" xr:uid="{00000000-0005-0000-0000-0000ED030000}"/>
    <cellStyle name="Normal 4 3" xfId="998" xr:uid="{00000000-0005-0000-0000-0000EE030000}"/>
    <cellStyle name="Normal 5" xfId="999" xr:uid="{00000000-0005-0000-0000-0000EF030000}"/>
    <cellStyle name="Normal 5 2" xfId="1000" xr:uid="{00000000-0005-0000-0000-0000F0030000}"/>
    <cellStyle name="Normal 5 3" xfId="1001" xr:uid="{00000000-0005-0000-0000-0000F1030000}"/>
    <cellStyle name="Normal 5_Прайс Альянс (VRF NEOCLIMA) декабрь 2011" xfId="1002" xr:uid="{00000000-0005-0000-0000-0000F2030000}"/>
    <cellStyle name="Normal 6" xfId="1003" xr:uid="{00000000-0005-0000-0000-0000F3030000}"/>
    <cellStyle name="Normal 6 2" xfId="1004" xr:uid="{00000000-0005-0000-0000-0000F4030000}"/>
    <cellStyle name="Normal 7" xfId="1005" xr:uid="{00000000-0005-0000-0000-0000F5030000}"/>
    <cellStyle name="Normal 8" xfId="1006" xr:uid="{00000000-0005-0000-0000-0000F6030000}"/>
    <cellStyle name="Normal 9" xfId="1007" xr:uid="{00000000-0005-0000-0000-0000F7030000}"/>
    <cellStyle name="Normal_AIRWELL" xfId="1008" xr:uid="{00000000-0005-0000-0000-0000F8030000}"/>
    <cellStyle name="Normál_SHG Products Dimention" xfId="1009" xr:uid="{00000000-0005-0000-0000-0000F9030000}"/>
    <cellStyle name="Normal_SPLIT" xfId="1010" xr:uid="{00000000-0005-0000-0000-0000FA030000}"/>
    <cellStyle name="normбlnм_laroux" xfId="1011" xr:uid="{00000000-0005-0000-0000-0000FB030000}"/>
    <cellStyle name="Notas" xfId="1012" xr:uid="{00000000-0005-0000-0000-0000FC030000}"/>
    <cellStyle name="Notas 2" xfId="1013" xr:uid="{00000000-0005-0000-0000-0000FD030000}"/>
    <cellStyle name="Notas 2 2" xfId="1014" xr:uid="{00000000-0005-0000-0000-0000FE030000}"/>
    <cellStyle name="Notas 2 2 2" xfId="1015" xr:uid="{00000000-0005-0000-0000-0000FF030000}"/>
    <cellStyle name="Notas 2 3" xfId="1016" xr:uid="{00000000-0005-0000-0000-000000040000}"/>
    <cellStyle name="Notas 2 3 2" xfId="1017" xr:uid="{00000000-0005-0000-0000-000001040000}"/>
    <cellStyle name="Notas 2 4" xfId="1018" xr:uid="{00000000-0005-0000-0000-000002040000}"/>
    <cellStyle name="Notas 2 4 2" xfId="1019" xr:uid="{00000000-0005-0000-0000-000003040000}"/>
    <cellStyle name="Notas 2 5" xfId="1020" xr:uid="{00000000-0005-0000-0000-000004040000}"/>
    <cellStyle name="Notas 3" xfId="1021" xr:uid="{00000000-0005-0000-0000-000005040000}"/>
    <cellStyle name="Notas 3 2" xfId="1022" xr:uid="{00000000-0005-0000-0000-000006040000}"/>
    <cellStyle name="Notas 3 2 2" xfId="1023" xr:uid="{00000000-0005-0000-0000-000007040000}"/>
    <cellStyle name="Notas 3 3" xfId="1024" xr:uid="{00000000-0005-0000-0000-000008040000}"/>
    <cellStyle name="Notas 3 3 2" xfId="1025" xr:uid="{00000000-0005-0000-0000-000009040000}"/>
    <cellStyle name="Notas 3 4" xfId="1026" xr:uid="{00000000-0005-0000-0000-00000A040000}"/>
    <cellStyle name="Notas 4" xfId="1027" xr:uid="{00000000-0005-0000-0000-00000B040000}"/>
    <cellStyle name="Notas 4 2" xfId="1028" xr:uid="{00000000-0005-0000-0000-00000C040000}"/>
    <cellStyle name="Notas 4 2 2" xfId="1029" xr:uid="{00000000-0005-0000-0000-00000D040000}"/>
    <cellStyle name="Notas 4 3" xfId="1030" xr:uid="{00000000-0005-0000-0000-00000E040000}"/>
    <cellStyle name="Notas 5" xfId="1031" xr:uid="{00000000-0005-0000-0000-00000F040000}"/>
    <cellStyle name="Notas 5 2" xfId="1032" xr:uid="{00000000-0005-0000-0000-000010040000}"/>
    <cellStyle name="Notas 6" xfId="1033" xr:uid="{00000000-0005-0000-0000-000011040000}"/>
    <cellStyle name="Note" xfId="1034" xr:uid="{00000000-0005-0000-0000-000012040000}"/>
    <cellStyle name="Note 2" xfId="1035" xr:uid="{00000000-0005-0000-0000-000013040000}"/>
    <cellStyle name="Note 2 2" xfId="1036" xr:uid="{00000000-0005-0000-0000-000014040000}"/>
    <cellStyle name="Note 3" xfId="1037" xr:uid="{00000000-0005-0000-0000-000015040000}"/>
    <cellStyle name="Note 3 2" xfId="1640" xr:uid="{00000000-0005-0000-0000-000016040000}"/>
    <cellStyle name="Note 4" xfId="1639" xr:uid="{00000000-0005-0000-0000-000017040000}"/>
    <cellStyle name="Notiz" xfId="1038" xr:uid="{00000000-0005-0000-0000-000018040000}"/>
    <cellStyle name="Notiz 2" xfId="1039" xr:uid="{00000000-0005-0000-0000-000019040000}"/>
    <cellStyle name="Option" xfId="1040" xr:uid="{00000000-0005-0000-0000-00001A040000}"/>
    <cellStyle name="OptionHeading" xfId="1041" xr:uid="{00000000-0005-0000-0000-00001B040000}"/>
    <cellStyle name="Output" xfId="1042" xr:uid="{00000000-0005-0000-0000-00001C040000}"/>
    <cellStyle name="Output 2" xfId="1043" xr:uid="{00000000-0005-0000-0000-00001D040000}"/>
    <cellStyle name="Output 2 2" xfId="1044" xr:uid="{00000000-0005-0000-0000-00001E040000}"/>
    <cellStyle name="Output 3" xfId="1045" xr:uid="{00000000-0005-0000-0000-00001F040000}"/>
    <cellStyle name="per.style" xfId="1046" xr:uid="{00000000-0005-0000-0000-000020040000}"/>
    <cellStyle name="Percent (0)" xfId="1047" xr:uid="{00000000-0005-0000-0000-000021040000}"/>
    <cellStyle name="Percent [0]" xfId="1048" xr:uid="{00000000-0005-0000-0000-000022040000}"/>
    <cellStyle name="Percent [00]" xfId="1049" xr:uid="{00000000-0005-0000-0000-000023040000}"/>
    <cellStyle name="Percent [2]" xfId="1050" xr:uid="{00000000-0005-0000-0000-000024040000}"/>
    <cellStyle name="Porcentual 11" xfId="1051" xr:uid="{00000000-0005-0000-0000-000025040000}"/>
    <cellStyle name="Porcentual 13" xfId="1052" xr:uid="{00000000-0005-0000-0000-000026040000}"/>
    <cellStyle name="Porcentual 3" xfId="1053" xr:uid="{00000000-0005-0000-0000-000027040000}"/>
    <cellStyle name="Porcentual 5" xfId="1054" xr:uid="{00000000-0005-0000-0000-000028040000}"/>
    <cellStyle name="Porcentual 7" xfId="1055" xr:uid="{00000000-0005-0000-0000-000029040000}"/>
    <cellStyle name="Porcentual 9" xfId="1056" xr:uid="{00000000-0005-0000-0000-00002A040000}"/>
    <cellStyle name="PrePop Currency (0)" xfId="1057" xr:uid="{00000000-0005-0000-0000-00002B040000}"/>
    <cellStyle name="PrePop Currency (2)" xfId="1058" xr:uid="{00000000-0005-0000-0000-00002C040000}"/>
    <cellStyle name="PrePop Units (0)" xfId="1059" xr:uid="{00000000-0005-0000-0000-00002D040000}"/>
    <cellStyle name="PrePop Units (1)" xfId="1060" xr:uid="{00000000-0005-0000-0000-00002E040000}"/>
    <cellStyle name="PrePop Units (2)" xfId="1061" xr:uid="{00000000-0005-0000-0000-00002F040000}"/>
    <cellStyle name="regstoresfromspecstores" xfId="1062" xr:uid="{00000000-0005-0000-0000-000030040000}"/>
    <cellStyle name="RevList" xfId="1063" xr:uid="{00000000-0005-0000-0000-000031040000}"/>
    <cellStyle name="Salida" xfId="1064" xr:uid="{00000000-0005-0000-0000-000032040000}"/>
    <cellStyle name="Salida 2" xfId="1065" xr:uid="{00000000-0005-0000-0000-000033040000}"/>
    <cellStyle name="Salida 2 2" xfId="1066" xr:uid="{00000000-0005-0000-0000-000034040000}"/>
    <cellStyle name="Salida 2 2 2" xfId="1067" xr:uid="{00000000-0005-0000-0000-000035040000}"/>
    <cellStyle name="Salida 2 3" xfId="1068" xr:uid="{00000000-0005-0000-0000-000036040000}"/>
    <cellStyle name="Salida 2 3 2" xfId="1069" xr:uid="{00000000-0005-0000-0000-000037040000}"/>
    <cellStyle name="Salida 2 4" xfId="1070" xr:uid="{00000000-0005-0000-0000-000038040000}"/>
    <cellStyle name="Salida 2 4 2" xfId="1071" xr:uid="{00000000-0005-0000-0000-000039040000}"/>
    <cellStyle name="Salida 2 5" xfId="1072" xr:uid="{00000000-0005-0000-0000-00003A040000}"/>
    <cellStyle name="Salida 2_Прайс" xfId="1073" xr:uid="{00000000-0005-0000-0000-00003B040000}"/>
    <cellStyle name="Salida 3" xfId="1074" xr:uid="{00000000-0005-0000-0000-00003C040000}"/>
    <cellStyle name="Salida 3 2" xfId="1075" xr:uid="{00000000-0005-0000-0000-00003D040000}"/>
    <cellStyle name="Salida 3 2 2" xfId="1076" xr:uid="{00000000-0005-0000-0000-00003E040000}"/>
    <cellStyle name="Salida 3 3" xfId="1077" xr:uid="{00000000-0005-0000-0000-00003F040000}"/>
    <cellStyle name="Salida 3 3 2" xfId="1078" xr:uid="{00000000-0005-0000-0000-000040040000}"/>
    <cellStyle name="Salida 3 4" xfId="1079" xr:uid="{00000000-0005-0000-0000-000041040000}"/>
    <cellStyle name="Salida 3_Прайс" xfId="1080" xr:uid="{00000000-0005-0000-0000-000042040000}"/>
    <cellStyle name="Salida 4" xfId="1081" xr:uid="{00000000-0005-0000-0000-000043040000}"/>
    <cellStyle name="Salida 4 2" xfId="1082" xr:uid="{00000000-0005-0000-0000-000044040000}"/>
    <cellStyle name="Salida 4 2 2" xfId="1083" xr:uid="{00000000-0005-0000-0000-000045040000}"/>
    <cellStyle name="Salida 4 3" xfId="1084" xr:uid="{00000000-0005-0000-0000-000046040000}"/>
    <cellStyle name="Salida 4_Прайс" xfId="1085" xr:uid="{00000000-0005-0000-0000-000047040000}"/>
    <cellStyle name="Salida 5" xfId="1086" xr:uid="{00000000-0005-0000-0000-000048040000}"/>
    <cellStyle name="Salida 5 2" xfId="1087" xr:uid="{00000000-0005-0000-0000-000049040000}"/>
    <cellStyle name="Salida 6" xfId="1088" xr:uid="{00000000-0005-0000-0000-00004A040000}"/>
    <cellStyle name="Salida_Прайс" xfId="1089" xr:uid="{00000000-0005-0000-0000-00004B040000}"/>
    <cellStyle name="SAPBEXaggData" xfId="1090" xr:uid="{00000000-0005-0000-0000-00004C040000}"/>
    <cellStyle name="SAPBEXaggData 2" xfId="1091" xr:uid="{00000000-0005-0000-0000-00004D040000}"/>
    <cellStyle name="SAPBEXaggDataEmph" xfId="1092" xr:uid="{00000000-0005-0000-0000-00004E040000}"/>
    <cellStyle name="SAPBEXaggDataEmph 2" xfId="1093" xr:uid="{00000000-0005-0000-0000-00004F040000}"/>
    <cellStyle name="SAPBEXaggItem" xfId="1094" xr:uid="{00000000-0005-0000-0000-000050040000}"/>
    <cellStyle name="SAPBEXaggItem 2" xfId="1095" xr:uid="{00000000-0005-0000-0000-000051040000}"/>
    <cellStyle name="SAPBEXaggItemX" xfId="1096" xr:uid="{00000000-0005-0000-0000-000052040000}"/>
    <cellStyle name="SAPBEXaggItemX 2" xfId="1097" xr:uid="{00000000-0005-0000-0000-000053040000}"/>
    <cellStyle name="SAPBEXchaText" xfId="1098" xr:uid="{00000000-0005-0000-0000-000054040000}"/>
    <cellStyle name="SAPBEXchaText 2" xfId="1099" xr:uid="{00000000-0005-0000-0000-000055040000}"/>
    <cellStyle name="SAPBEXexcBad7" xfId="1100" xr:uid="{00000000-0005-0000-0000-000056040000}"/>
    <cellStyle name="SAPBEXexcBad7 2" xfId="1101" xr:uid="{00000000-0005-0000-0000-000057040000}"/>
    <cellStyle name="SAPBEXexcBad8" xfId="1102" xr:uid="{00000000-0005-0000-0000-000058040000}"/>
    <cellStyle name="SAPBEXexcBad8 2" xfId="1103" xr:uid="{00000000-0005-0000-0000-000059040000}"/>
    <cellStyle name="SAPBEXexcBad9" xfId="1104" xr:uid="{00000000-0005-0000-0000-00005A040000}"/>
    <cellStyle name="SAPBEXexcBad9 2" xfId="1105" xr:uid="{00000000-0005-0000-0000-00005B040000}"/>
    <cellStyle name="SAPBEXexcCritical4" xfId="1106" xr:uid="{00000000-0005-0000-0000-00005C040000}"/>
    <cellStyle name="SAPBEXexcCritical4 2" xfId="1107" xr:uid="{00000000-0005-0000-0000-00005D040000}"/>
    <cellStyle name="SAPBEXexcCritical5" xfId="1108" xr:uid="{00000000-0005-0000-0000-00005E040000}"/>
    <cellStyle name="SAPBEXexcCritical5 2" xfId="1109" xr:uid="{00000000-0005-0000-0000-00005F040000}"/>
    <cellStyle name="SAPBEXexcCritical6" xfId="1110" xr:uid="{00000000-0005-0000-0000-000060040000}"/>
    <cellStyle name="SAPBEXexcCritical6 2" xfId="1111" xr:uid="{00000000-0005-0000-0000-000061040000}"/>
    <cellStyle name="SAPBEXexcGood1" xfId="1112" xr:uid="{00000000-0005-0000-0000-000062040000}"/>
    <cellStyle name="SAPBEXexcGood1 2" xfId="1113" xr:uid="{00000000-0005-0000-0000-000063040000}"/>
    <cellStyle name="SAPBEXexcGood2" xfId="1114" xr:uid="{00000000-0005-0000-0000-000064040000}"/>
    <cellStyle name="SAPBEXexcGood2 2" xfId="1115" xr:uid="{00000000-0005-0000-0000-000065040000}"/>
    <cellStyle name="SAPBEXexcGood3" xfId="1116" xr:uid="{00000000-0005-0000-0000-000066040000}"/>
    <cellStyle name="SAPBEXexcGood3 2" xfId="1117" xr:uid="{00000000-0005-0000-0000-000067040000}"/>
    <cellStyle name="SAPBEXfilterDrill" xfId="1118" xr:uid="{00000000-0005-0000-0000-000068040000}"/>
    <cellStyle name="SAPBEXfilterDrill 2" xfId="1119" xr:uid="{00000000-0005-0000-0000-000069040000}"/>
    <cellStyle name="SAPBEXfilterItem" xfId="1120" xr:uid="{00000000-0005-0000-0000-00006A040000}"/>
    <cellStyle name="SAPBEXfilterItem 2" xfId="1121" xr:uid="{00000000-0005-0000-0000-00006B040000}"/>
    <cellStyle name="SAPBEXfilterText" xfId="1122" xr:uid="{00000000-0005-0000-0000-00006C040000}"/>
    <cellStyle name="SAPBEXformats" xfId="1123" xr:uid="{00000000-0005-0000-0000-00006D040000}"/>
    <cellStyle name="SAPBEXformats 2" xfId="1124" xr:uid="{00000000-0005-0000-0000-00006E040000}"/>
    <cellStyle name="SAPBEXheaderItem" xfId="1125" xr:uid="{00000000-0005-0000-0000-00006F040000}"/>
    <cellStyle name="SAPBEXheaderItem 2" xfId="1126" xr:uid="{00000000-0005-0000-0000-000070040000}"/>
    <cellStyle name="SAPBEXheaderText" xfId="1127" xr:uid="{00000000-0005-0000-0000-000071040000}"/>
    <cellStyle name="SAPBEXheaderText 2" xfId="1128" xr:uid="{00000000-0005-0000-0000-000072040000}"/>
    <cellStyle name="SAPBEXHLevel0" xfId="1129" xr:uid="{00000000-0005-0000-0000-000073040000}"/>
    <cellStyle name="SAPBEXHLevel0 2" xfId="1130" xr:uid="{00000000-0005-0000-0000-000074040000}"/>
    <cellStyle name="SAPBEXHLevel0X" xfId="1131" xr:uid="{00000000-0005-0000-0000-000075040000}"/>
    <cellStyle name="SAPBEXHLevel0X 2" xfId="1132" xr:uid="{00000000-0005-0000-0000-000076040000}"/>
    <cellStyle name="SAPBEXHLevel1" xfId="1133" xr:uid="{00000000-0005-0000-0000-000077040000}"/>
    <cellStyle name="SAPBEXHLevel1 2" xfId="1134" xr:uid="{00000000-0005-0000-0000-000078040000}"/>
    <cellStyle name="SAPBEXHLevel1X" xfId="1135" xr:uid="{00000000-0005-0000-0000-000079040000}"/>
    <cellStyle name="SAPBEXHLevel1X 2" xfId="1136" xr:uid="{00000000-0005-0000-0000-00007A040000}"/>
    <cellStyle name="SAPBEXHLevel2" xfId="1137" xr:uid="{00000000-0005-0000-0000-00007B040000}"/>
    <cellStyle name="SAPBEXHLevel2 2" xfId="1138" xr:uid="{00000000-0005-0000-0000-00007C040000}"/>
    <cellStyle name="SAPBEXHLevel2X" xfId="1139" xr:uid="{00000000-0005-0000-0000-00007D040000}"/>
    <cellStyle name="SAPBEXHLevel2X 2" xfId="1140" xr:uid="{00000000-0005-0000-0000-00007E040000}"/>
    <cellStyle name="SAPBEXHLevel3" xfId="1141" xr:uid="{00000000-0005-0000-0000-00007F040000}"/>
    <cellStyle name="SAPBEXHLevel3 2" xfId="1142" xr:uid="{00000000-0005-0000-0000-000080040000}"/>
    <cellStyle name="SAPBEXHLevel3X" xfId="1143" xr:uid="{00000000-0005-0000-0000-000081040000}"/>
    <cellStyle name="SAPBEXHLevel3X 2" xfId="1144" xr:uid="{00000000-0005-0000-0000-000082040000}"/>
    <cellStyle name="SAPBEXinputData" xfId="1145" xr:uid="{00000000-0005-0000-0000-000083040000}"/>
    <cellStyle name="SAPBEXinputData 2" xfId="1146" xr:uid="{00000000-0005-0000-0000-000084040000}"/>
    <cellStyle name="SAPBEXresData" xfId="1147" xr:uid="{00000000-0005-0000-0000-000085040000}"/>
    <cellStyle name="SAPBEXresData 2" xfId="1148" xr:uid="{00000000-0005-0000-0000-000086040000}"/>
    <cellStyle name="SAPBEXresDataEmph" xfId="1149" xr:uid="{00000000-0005-0000-0000-000087040000}"/>
    <cellStyle name="SAPBEXresDataEmph 2" xfId="1150" xr:uid="{00000000-0005-0000-0000-000088040000}"/>
    <cellStyle name="SAPBEXresItem" xfId="1151" xr:uid="{00000000-0005-0000-0000-000089040000}"/>
    <cellStyle name="SAPBEXresItem 2" xfId="1152" xr:uid="{00000000-0005-0000-0000-00008A040000}"/>
    <cellStyle name="SAPBEXresItemX" xfId="1153" xr:uid="{00000000-0005-0000-0000-00008B040000}"/>
    <cellStyle name="SAPBEXresItemX 2" xfId="1154" xr:uid="{00000000-0005-0000-0000-00008C040000}"/>
    <cellStyle name="SAPBEXstdData" xfId="1155" xr:uid="{00000000-0005-0000-0000-00008D040000}"/>
    <cellStyle name="SAPBEXstdData 2" xfId="1156" xr:uid="{00000000-0005-0000-0000-00008E040000}"/>
    <cellStyle name="SAPBEXstdDataEmph" xfId="1157" xr:uid="{00000000-0005-0000-0000-00008F040000}"/>
    <cellStyle name="SAPBEXstdDataEmph 2" xfId="1158" xr:uid="{00000000-0005-0000-0000-000090040000}"/>
    <cellStyle name="SAPBEXstdItem" xfId="1159" xr:uid="{00000000-0005-0000-0000-000091040000}"/>
    <cellStyle name="SAPBEXstdItem 2" xfId="1160" xr:uid="{00000000-0005-0000-0000-000092040000}"/>
    <cellStyle name="SAPBEXstdItemX" xfId="1161" xr:uid="{00000000-0005-0000-0000-000093040000}"/>
    <cellStyle name="SAPBEXstdItemX 2" xfId="1162" xr:uid="{00000000-0005-0000-0000-000094040000}"/>
    <cellStyle name="SAPBEXtitle" xfId="1163" xr:uid="{00000000-0005-0000-0000-000095040000}"/>
    <cellStyle name="SAPBEXundefined" xfId="1164" xr:uid="{00000000-0005-0000-0000-000096040000}"/>
    <cellStyle name="SAPBEXundefined 2" xfId="1165" xr:uid="{00000000-0005-0000-0000-000097040000}"/>
    <cellStyle name="Schlecht" xfId="1166" xr:uid="{00000000-0005-0000-0000-000098040000}"/>
    <cellStyle name="SHADEDSTORES" xfId="1167" xr:uid="{00000000-0005-0000-0000-000099040000}"/>
    <cellStyle name="Sheet Title" xfId="1168" xr:uid="{00000000-0005-0000-0000-00009A040000}"/>
    <cellStyle name="specstores" xfId="1169" xr:uid="{00000000-0005-0000-0000-00009B040000}"/>
    <cellStyle name="Standard 3" xfId="2111" xr:uid="{00000000-0005-0000-0000-00009C040000}"/>
    <cellStyle name="Standard_FORECAST" xfId="1170" xr:uid="{00000000-0005-0000-0000-00009D040000}"/>
    <cellStyle name="Subtotal" xfId="1171" xr:uid="{00000000-0005-0000-0000-00009E040000}"/>
    <cellStyle name="Text Indent A" xfId="1172" xr:uid="{00000000-0005-0000-0000-00009F040000}"/>
    <cellStyle name="Text Indent B" xfId="1173" xr:uid="{00000000-0005-0000-0000-0000A0040000}"/>
    <cellStyle name="Text Indent C" xfId="1174" xr:uid="{00000000-0005-0000-0000-0000A1040000}"/>
    <cellStyle name="Texto de advertencia" xfId="1175" xr:uid="{00000000-0005-0000-0000-0000A2040000}"/>
    <cellStyle name="Texto de advertencia 2" xfId="1176" xr:uid="{00000000-0005-0000-0000-0000A3040000}"/>
    <cellStyle name="Texto de advertencia 2 2" xfId="1177" xr:uid="{00000000-0005-0000-0000-0000A4040000}"/>
    <cellStyle name="Texto de advertencia 2 3" xfId="1178" xr:uid="{00000000-0005-0000-0000-0000A5040000}"/>
    <cellStyle name="Texto de advertencia 2 4" xfId="1179" xr:uid="{00000000-0005-0000-0000-0000A6040000}"/>
    <cellStyle name="Texto de advertencia 2_Прайс" xfId="1180" xr:uid="{00000000-0005-0000-0000-0000A7040000}"/>
    <cellStyle name="Texto de advertencia 3" xfId="1181" xr:uid="{00000000-0005-0000-0000-0000A8040000}"/>
    <cellStyle name="Texto de advertencia 3 2" xfId="1182" xr:uid="{00000000-0005-0000-0000-0000A9040000}"/>
    <cellStyle name="Texto de advertencia 3 3" xfId="1183" xr:uid="{00000000-0005-0000-0000-0000AA040000}"/>
    <cellStyle name="Texto de advertencia 3_Прайс" xfId="1184" xr:uid="{00000000-0005-0000-0000-0000AB040000}"/>
    <cellStyle name="Texto de advertencia 4" xfId="1185" xr:uid="{00000000-0005-0000-0000-0000AC040000}"/>
    <cellStyle name="Texto de advertencia 4 2" xfId="1186" xr:uid="{00000000-0005-0000-0000-0000AD040000}"/>
    <cellStyle name="Texto de advertencia 4_Прайс" xfId="1187" xr:uid="{00000000-0005-0000-0000-0000AE040000}"/>
    <cellStyle name="Texto de advertencia 5" xfId="1188" xr:uid="{00000000-0005-0000-0000-0000AF040000}"/>
    <cellStyle name="Texto de advertencia_Прайс" xfId="1189" xr:uid="{00000000-0005-0000-0000-0000B0040000}"/>
    <cellStyle name="Texto explicativo" xfId="1190" xr:uid="{00000000-0005-0000-0000-0000B1040000}"/>
    <cellStyle name="Texto explicativo 2" xfId="1191" xr:uid="{00000000-0005-0000-0000-0000B2040000}"/>
    <cellStyle name="Texto explicativo 2 2" xfId="1192" xr:uid="{00000000-0005-0000-0000-0000B3040000}"/>
    <cellStyle name="Texto explicativo 2 3" xfId="1193" xr:uid="{00000000-0005-0000-0000-0000B4040000}"/>
    <cellStyle name="Texto explicativo 2 4" xfId="1194" xr:uid="{00000000-0005-0000-0000-0000B5040000}"/>
    <cellStyle name="Texto explicativo 2_Прайс" xfId="1195" xr:uid="{00000000-0005-0000-0000-0000B6040000}"/>
    <cellStyle name="Texto explicativo 3" xfId="1196" xr:uid="{00000000-0005-0000-0000-0000B7040000}"/>
    <cellStyle name="Texto explicativo 3 2" xfId="1197" xr:uid="{00000000-0005-0000-0000-0000B8040000}"/>
    <cellStyle name="Texto explicativo 3 3" xfId="1198" xr:uid="{00000000-0005-0000-0000-0000B9040000}"/>
    <cellStyle name="Texto explicativo 3_Прайс" xfId="1199" xr:uid="{00000000-0005-0000-0000-0000BA040000}"/>
    <cellStyle name="Texto explicativo 4" xfId="1200" xr:uid="{00000000-0005-0000-0000-0000BB040000}"/>
    <cellStyle name="Texto explicativo 4 2" xfId="1201" xr:uid="{00000000-0005-0000-0000-0000BC040000}"/>
    <cellStyle name="Texto explicativo 4_Прайс" xfId="1202" xr:uid="{00000000-0005-0000-0000-0000BD040000}"/>
    <cellStyle name="Texto explicativo 5" xfId="1203" xr:uid="{00000000-0005-0000-0000-0000BE040000}"/>
    <cellStyle name="Texto explicativo_Прайс" xfId="1204" xr:uid="{00000000-0005-0000-0000-0000BF040000}"/>
    <cellStyle name="Title" xfId="1205" xr:uid="{00000000-0005-0000-0000-0000C0040000}"/>
    <cellStyle name="Title 2" xfId="1206" xr:uid="{00000000-0005-0000-0000-0000C1040000}"/>
    <cellStyle name="Título" xfId="1207" xr:uid="{00000000-0005-0000-0000-0000C2040000}"/>
    <cellStyle name="Título 1" xfId="1208" xr:uid="{00000000-0005-0000-0000-0000C3040000}"/>
    <cellStyle name="Título 1 2" xfId="1209" xr:uid="{00000000-0005-0000-0000-0000C4040000}"/>
    <cellStyle name="Título 1 2 2" xfId="1210" xr:uid="{00000000-0005-0000-0000-0000C5040000}"/>
    <cellStyle name="Título 1 2 3" xfId="1211" xr:uid="{00000000-0005-0000-0000-0000C6040000}"/>
    <cellStyle name="Título 1 2 4" xfId="1212" xr:uid="{00000000-0005-0000-0000-0000C7040000}"/>
    <cellStyle name="Título 1 2_Прайс" xfId="1213" xr:uid="{00000000-0005-0000-0000-0000C8040000}"/>
    <cellStyle name="Título 1 3" xfId="1214" xr:uid="{00000000-0005-0000-0000-0000C9040000}"/>
    <cellStyle name="Título 1 3 2" xfId="1215" xr:uid="{00000000-0005-0000-0000-0000CA040000}"/>
    <cellStyle name="Título 1 3 3" xfId="1216" xr:uid="{00000000-0005-0000-0000-0000CB040000}"/>
    <cellStyle name="Título 1 3_Прайс" xfId="1217" xr:uid="{00000000-0005-0000-0000-0000CC040000}"/>
    <cellStyle name="Título 1 4" xfId="1218" xr:uid="{00000000-0005-0000-0000-0000CD040000}"/>
    <cellStyle name="Título 1 4 2" xfId="1219" xr:uid="{00000000-0005-0000-0000-0000CE040000}"/>
    <cellStyle name="Título 1 4_Прайс" xfId="1220" xr:uid="{00000000-0005-0000-0000-0000CF040000}"/>
    <cellStyle name="Título 1 5" xfId="1221" xr:uid="{00000000-0005-0000-0000-0000D0040000}"/>
    <cellStyle name="Título 1_Прайс" xfId="1222" xr:uid="{00000000-0005-0000-0000-0000D1040000}"/>
    <cellStyle name="Título 2" xfId="1223" xr:uid="{00000000-0005-0000-0000-0000D2040000}"/>
    <cellStyle name="Título 2 2" xfId="1224" xr:uid="{00000000-0005-0000-0000-0000D3040000}"/>
    <cellStyle name="Título 2 2 2" xfId="1225" xr:uid="{00000000-0005-0000-0000-0000D4040000}"/>
    <cellStyle name="Título 2 2 3" xfId="1226" xr:uid="{00000000-0005-0000-0000-0000D5040000}"/>
    <cellStyle name="Título 2 2 4" xfId="1227" xr:uid="{00000000-0005-0000-0000-0000D6040000}"/>
    <cellStyle name="Título 2 2_Прайс" xfId="1228" xr:uid="{00000000-0005-0000-0000-0000D7040000}"/>
    <cellStyle name="Título 2 3" xfId="1229" xr:uid="{00000000-0005-0000-0000-0000D8040000}"/>
    <cellStyle name="Título 2 3 2" xfId="1230" xr:uid="{00000000-0005-0000-0000-0000D9040000}"/>
    <cellStyle name="Título 2 3 3" xfId="1231" xr:uid="{00000000-0005-0000-0000-0000DA040000}"/>
    <cellStyle name="Título 2 3_Прайс" xfId="1232" xr:uid="{00000000-0005-0000-0000-0000DB040000}"/>
    <cellStyle name="Título 2 4" xfId="1233" xr:uid="{00000000-0005-0000-0000-0000DC040000}"/>
    <cellStyle name="Título 2 4 2" xfId="1234" xr:uid="{00000000-0005-0000-0000-0000DD040000}"/>
    <cellStyle name="Título 2 4_Прайс" xfId="1235" xr:uid="{00000000-0005-0000-0000-0000DE040000}"/>
    <cellStyle name="Título 2 5" xfId="1236" xr:uid="{00000000-0005-0000-0000-0000DF040000}"/>
    <cellStyle name="Título 2_Прайс" xfId="1237" xr:uid="{00000000-0005-0000-0000-0000E0040000}"/>
    <cellStyle name="Título 3" xfId="1238" xr:uid="{00000000-0005-0000-0000-0000E1040000}"/>
    <cellStyle name="Título 3 2" xfId="1239" xr:uid="{00000000-0005-0000-0000-0000E2040000}"/>
    <cellStyle name="Título 3 2 2" xfId="1240" xr:uid="{00000000-0005-0000-0000-0000E3040000}"/>
    <cellStyle name="Título 3 2 3" xfId="1241" xr:uid="{00000000-0005-0000-0000-0000E4040000}"/>
    <cellStyle name="Título 3 2 4" xfId="1242" xr:uid="{00000000-0005-0000-0000-0000E5040000}"/>
    <cellStyle name="Título 3 2_Прайс" xfId="1243" xr:uid="{00000000-0005-0000-0000-0000E6040000}"/>
    <cellStyle name="Título 3 3" xfId="1244" xr:uid="{00000000-0005-0000-0000-0000E7040000}"/>
    <cellStyle name="Título 3 3 2" xfId="1245" xr:uid="{00000000-0005-0000-0000-0000E8040000}"/>
    <cellStyle name="Título 3 3 3" xfId="1246" xr:uid="{00000000-0005-0000-0000-0000E9040000}"/>
    <cellStyle name="Título 3 3_Прайс" xfId="1247" xr:uid="{00000000-0005-0000-0000-0000EA040000}"/>
    <cellStyle name="Título 3 4" xfId="1248" xr:uid="{00000000-0005-0000-0000-0000EB040000}"/>
    <cellStyle name="Título 3 4 2" xfId="1249" xr:uid="{00000000-0005-0000-0000-0000EC040000}"/>
    <cellStyle name="Título 3 4_Прайс" xfId="1250" xr:uid="{00000000-0005-0000-0000-0000ED040000}"/>
    <cellStyle name="Título 3 5" xfId="1251" xr:uid="{00000000-0005-0000-0000-0000EE040000}"/>
    <cellStyle name="Título 3_Прайс" xfId="1252" xr:uid="{00000000-0005-0000-0000-0000EF040000}"/>
    <cellStyle name="Título 4" xfId="1253" xr:uid="{00000000-0005-0000-0000-0000F0040000}"/>
    <cellStyle name="Título 4 2" xfId="1254" xr:uid="{00000000-0005-0000-0000-0000F1040000}"/>
    <cellStyle name="Título 4 3" xfId="1255" xr:uid="{00000000-0005-0000-0000-0000F2040000}"/>
    <cellStyle name="Título 4 4" xfId="1256" xr:uid="{00000000-0005-0000-0000-0000F3040000}"/>
    <cellStyle name="Título 5" xfId="1257" xr:uid="{00000000-0005-0000-0000-0000F4040000}"/>
    <cellStyle name="Título 5 2" xfId="1258" xr:uid="{00000000-0005-0000-0000-0000F5040000}"/>
    <cellStyle name="Título 5 3" xfId="1259" xr:uid="{00000000-0005-0000-0000-0000F6040000}"/>
    <cellStyle name="Título 6" xfId="1260" xr:uid="{00000000-0005-0000-0000-0000F7040000}"/>
    <cellStyle name="Título 6 2" xfId="1261" xr:uid="{00000000-0005-0000-0000-0000F8040000}"/>
    <cellStyle name="Título 7" xfId="1262" xr:uid="{00000000-0005-0000-0000-0000F9040000}"/>
    <cellStyle name="Total" xfId="1263" xr:uid="{00000000-0005-0000-0000-0000FA040000}"/>
    <cellStyle name="Total 10" xfId="1264" xr:uid="{00000000-0005-0000-0000-0000FB040000}"/>
    <cellStyle name="Total 2" xfId="1265" xr:uid="{00000000-0005-0000-0000-0000FC040000}"/>
    <cellStyle name="Total 2 2" xfId="1266" xr:uid="{00000000-0005-0000-0000-0000FD040000}"/>
    <cellStyle name="Total 2 2 2" xfId="1267" xr:uid="{00000000-0005-0000-0000-0000FE040000}"/>
    <cellStyle name="Total 2 3" xfId="1268" xr:uid="{00000000-0005-0000-0000-0000FF040000}"/>
    <cellStyle name="Total 2 3 2" xfId="1269" xr:uid="{00000000-0005-0000-0000-000000050000}"/>
    <cellStyle name="Total 2 4" xfId="1270" xr:uid="{00000000-0005-0000-0000-000001050000}"/>
    <cellStyle name="Total 2 4 2" xfId="1271" xr:uid="{00000000-0005-0000-0000-000002050000}"/>
    <cellStyle name="Total 2 5" xfId="1272" xr:uid="{00000000-0005-0000-0000-000003050000}"/>
    <cellStyle name="Total 2_Прайс" xfId="1273" xr:uid="{00000000-0005-0000-0000-000004050000}"/>
    <cellStyle name="Total 3" xfId="1274" xr:uid="{00000000-0005-0000-0000-000005050000}"/>
    <cellStyle name="Total 3 2" xfId="1275" xr:uid="{00000000-0005-0000-0000-000006050000}"/>
    <cellStyle name="Total 3 2 2" xfId="1276" xr:uid="{00000000-0005-0000-0000-000007050000}"/>
    <cellStyle name="Total 3 3" xfId="1277" xr:uid="{00000000-0005-0000-0000-000008050000}"/>
    <cellStyle name="Total 3 3 2" xfId="1278" xr:uid="{00000000-0005-0000-0000-000009050000}"/>
    <cellStyle name="Total 3 4" xfId="1279" xr:uid="{00000000-0005-0000-0000-00000A050000}"/>
    <cellStyle name="Total 3_Прайс" xfId="1280" xr:uid="{00000000-0005-0000-0000-00000B050000}"/>
    <cellStyle name="Total 4" xfId="1281" xr:uid="{00000000-0005-0000-0000-00000C050000}"/>
    <cellStyle name="Total 4 2" xfId="1282" xr:uid="{00000000-0005-0000-0000-00000D050000}"/>
    <cellStyle name="Total 4 2 2" xfId="1283" xr:uid="{00000000-0005-0000-0000-00000E050000}"/>
    <cellStyle name="Total 4 3" xfId="1284" xr:uid="{00000000-0005-0000-0000-00000F050000}"/>
    <cellStyle name="Total 4_Прайс" xfId="1285" xr:uid="{00000000-0005-0000-0000-000010050000}"/>
    <cellStyle name="Total 5" xfId="1286" xr:uid="{00000000-0005-0000-0000-000011050000}"/>
    <cellStyle name="Total 5 2" xfId="1287" xr:uid="{00000000-0005-0000-0000-000012050000}"/>
    <cellStyle name="Total 6" xfId="1288" xr:uid="{00000000-0005-0000-0000-000013050000}"/>
    <cellStyle name="Total 6 2" xfId="1289" xr:uid="{00000000-0005-0000-0000-000014050000}"/>
    <cellStyle name="Total 7" xfId="1290" xr:uid="{00000000-0005-0000-0000-000015050000}"/>
    <cellStyle name="Total 8" xfId="1291" xr:uid="{00000000-0005-0000-0000-000016050000}"/>
    <cellStyle name="Total 9" xfId="1292" xr:uid="{00000000-0005-0000-0000-000017050000}"/>
    <cellStyle name="Total_Книга5" xfId="1293" xr:uid="{00000000-0005-0000-0000-000018050000}"/>
    <cellStyle name="Überschrift" xfId="1294" xr:uid="{00000000-0005-0000-0000-000019050000}"/>
    <cellStyle name="Überschrift 1" xfId="1295" xr:uid="{00000000-0005-0000-0000-00001A050000}"/>
    <cellStyle name="Überschrift 2" xfId="1296" xr:uid="{00000000-0005-0000-0000-00001B050000}"/>
    <cellStyle name="Überschrift 3" xfId="1297" xr:uid="{00000000-0005-0000-0000-00001C050000}"/>
    <cellStyle name="Überschrift 4" xfId="1298" xr:uid="{00000000-0005-0000-0000-00001D050000}"/>
    <cellStyle name="Valuta (0)_PortF2k" xfId="1299" xr:uid="{00000000-0005-0000-0000-00001E050000}"/>
    <cellStyle name="Verknüpfte Zelle" xfId="1300" xr:uid="{00000000-0005-0000-0000-00001F050000}"/>
    <cellStyle name="Vertical" xfId="1301" xr:uid="{00000000-0005-0000-0000-000020050000}"/>
    <cellStyle name="Währung_090109_Calc_Rus_FY_09_18" xfId="1302" xr:uid="{00000000-0005-0000-0000-000021050000}"/>
    <cellStyle name="Warnender Text" xfId="1303" xr:uid="{00000000-0005-0000-0000-000022050000}"/>
    <cellStyle name="Warning Text" xfId="1304" xr:uid="{00000000-0005-0000-0000-000023050000}"/>
    <cellStyle name="Warning Text 2" xfId="1305" xr:uid="{00000000-0005-0000-0000-000024050000}"/>
    <cellStyle name="W臧rung [0]_laroux" xfId="1306" xr:uid="{00000000-0005-0000-0000-000025050000}"/>
    <cellStyle name="W臧rung_laroux" xfId="1307" xr:uid="{00000000-0005-0000-0000-000026050000}"/>
    <cellStyle name="Zelle überprüfen" xfId="1308" xr:uid="{00000000-0005-0000-0000-000027050000}"/>
    <cellStyle name="Акцент1 2" xfId="1309" xr:uid="{00000000-0005-0000-0000-000028050000}"/>
    <cellStyle name="Акцент2 2" xfId="1310" xr:uid="{00000000-0005-0000-0000-000029050000}"/>
    <cellStyle name="Акцент3 2" xfId="1311" xr:uid="{00000000-0005-0000-0000-00002A050000}"/>
    <cellStyle name="Акцент4 2" xfId="1312" xr:uid="{00000000-0005-0000-0000-00002B050000}"/>
    <cellStyle name="Акцент5 2" xfId="1313" xr:uid="{00000000-0005-0000-0000-00002C050000}"/>
    <cellStyle name="Акцент6 2" xfId="1314" xr:uid="{00000000-0005-0000-0000-00002D050000}"/>
    <cellStyle name="Ввод  2" xfId="1315" xr:uid="{00000000-0005-0000-0000-00002E050000}"/>
    <cellStyle name="Ввод  2 2" xfId="1316" xr:uid="{00000000-0005-0000-0000-00002F050000}"/>
    <cellStyle name="Вывод 2" xfId="1317" xr:uid="{00000000-0005-0000-0000-000030050000}"/>
    <cellStyle name="Вывод 2 2" xfId="1318" xr:uid="{00000000-0005-0000-0000-000031050000}"/>
    <cellStyle name="Вычисление 2" xfId="1319" xr:uid="{00000000-0005-0000-0000-000032050000}"/>
    <cellStyle name="Вычисление 2 2" xfId="1320" xr:uid="{00000000-0005-0000-0000-000033050000}"/>
    <cellStyle name="Гиперссылка" xfId="1321" builtinId="8"/>
    <cellStyle name="Гиперссылка 2" xfId="1322" xr:uid="{00000000-0005-0000-0000-000035050000}"/>
    <cellStyle name="Гиперссылка 2 2" xfId="1323" xr:uid="{00000000-0005-0000-0000-000036050000}"/>
    <cellStyle name="Гиперссылка 2 3" xfId="1324" xr:uid="{00000000-0005-0000-0000-000037050000}"/>
    <cellStyle name="Гиперссылка 3" xfId="1325" xr:uid="{00000000-0005-0000-0000-000038050000}"/>
    <cellStyle name="Гиперссылка 4" xfId="1326" xr:uid="{00000000-0005-0000-0000-000039050000}"/>
    <cellStyle name="Гиперссылка 5" xfId="1327" xr:uid="{00000000-0005-0000-0000-00003A050000}"/>
    <cellStyle name="Гиперссылка 6" xfId="1328" xr:uid="{00000000-0005-0000-0000-00003B050000}"/>
    <cellStyle name="Гиперссылка 7" xfId="1329" xr:uid="{00000000-0005-0000-0000-00003C050000}"/>
    <cellStyle name="Денежный [0]" xfId="1330" builtinId="7"/>
    <cellStyle name="Денежный [0] 2" xfId="1331" xr:uid="{00000000-0005-0000-0000-00003E050000}"/>
    <cellStyle name="Денежный [0] 2 2" xfId="1332" xr:uid="{00000000-0005-0000-0000-00003F050000}"/>
    <cellStyle name="Денежный [0] 2 3" xfId="1333" xr:uid="{00000000-0005-0000-0000-000040050000}"/>
    <cellStyle name="Денежный [0] 2 3 2" xfId="1334" xr:uid="{00000000-0005-0000-0000-000041050000}"/>
    <cellStyle name="Денежный [0] 2 3 2 2" xfId="1644" xr:uid="{00000000-0005-0000-0000-000042050000}"/>
    <cellStyle name="Денежный [0] 2 3 2 2 2" xfId="1960" xr:uid="{00000000-0005-0000-0000-000043050000}"/>
    <cellStyle name="Денежный [0] 2 3 2 3" xfId="1805" xr:uid="{00000000-0005-0000-0000-000044050000}"/>
    <cellStyle name="Денежный [0] 2 3 3" xfId="1643" xr:uid="{00000000-0005-0000-0000-000045050000}"/>
    <cellStyle name="Денежный [0] 2 3 3 2" xfId="1959" xr:uid="{00000000-0005-0000-0000-000046050000}"/>
    <cellStyle name="Денежный [0] 2 3 4" xfId="1804" xr:uid="{00000000-0005-0000-0000-000047050000}"/>
    <cellStyle name="Денежный [0] 2 4" xfId="1335" xr:uid="{00000000-0005-0000-0000-000048050000}"/>
    <cellStyle name="Денежный [0] 2 4 2" xfId="1645" xr:uid="{00000000-0005-0000-0000-000049050000}"/>
    <cellStyle name="Денежный [0] 2 4 2 2" xfId="1961" xr:uid="{00000000-0005-0000-0000-00004A050000}"/>
    <cellStyle name="Денежный [0] 2 4 3" xfId="1806" xr:uid="{00000000-0005-0000-0000-00004B050000}"/>
    <cellStyle name="Денежный [0] 2 5" xfId="1336" xr:uid="{00000000-0005-0000-0000-00004C050000}"/>
    <cellStyle name="Денежный [0] 2 5 2" xfId="1646" xr:uid="{00000000-0005-0000-0000-00004D050000}"/>
    <cellStyle name="Денежный [0] 2 5 2 2" xfId="1962" xr:uid="{00000000-0005-0000-0000-00004E050000}"/>
    <cellStyle name="Денежный [0] 2 5 3" xfId="1807" xr:uid="{00000000-0005-0000-0000-00004F050000}"/>
    <cellStyle name="Денежный [0] 2 6" xfId="1642" xr:uid="{00000000-0005-0000-0000-000050050000}"/>
    <cellStyle name="Денежный [0] 2 6 2" xfId="1958" xr:uid="{00000000-0005-0000-0000-000051050000}"/>
    <cellStyle name="Денежный [0] 2 7" xfId="1803" xr:uid="{00000000-0005-0000-0000-000052050000}"/>
    <cellStyle name="Денежный [0] 3" xfId="1337" xr:uid="{00000000-0005-0000-0000-000053050000}"/>
    <cellStyle name="Денежный [0] 3 2" xfId="1338" xr:uid="{00000000-0005-0000-0000-000054050000}"/>
    <cellStyle name="Денежный [0] 3 2 2" xfId="1339" xr:uid="{00000000-0005-0000-0000-000055050000}"/>
    <cellStyle name="Денежный [0] 3 2 2 2" xfId="1649" xr:uid="{00000000-0005-0000-0000-000056050000}"/>
    <cellStyle name="Денежный [0] 3 2 2 2 2" xfId="1965" xr:uid="{00000000-0005-0000-0000-000057050000}"/>
    <cellStyle name="Денежный [0] 3 2 2 3" xfId="1810" xr:uid="{00000000-0005-0000-0000-000058050000}"/>
    <cellStyle name="Денежный [0] 3 2 3" xfId="1648" xr:uid="{00000000-0005-0000-0000-000059050000}"/>
    <cellStyle name="Денежный [0] 3 2 3 2" xfId="1964" xr:uid="{00000000-0005-0000-0000-00005A050000}"/>
    <cellStyle name="Денежный [0] 3 2 4" xfId="1809" xr:uid="{00000000-0005-0000-0000-00005B050000}"/>
    <cellStyle name="Денежный [0] 3 3" xfId="1340" xr:uid="{00000000-0005-0000-0000-00005C050000}"/>
    <cellStyle name="Денежный [0] 3 3 2" xfId="1650" xr:uid="{00000000-0005-0000-0000-00005D050000}"/>
    <cellStyle name="Денежный [0] 3 3 2 2" xfId="1966" xr:uid="{00000000-0005-0000-0000-00005E050000}"/>
    <cellStyle name="Денежный [0] 3 3 3" xfId="1811" xr:uid="{00000000-0005-0000-0000-00005F050000}"/>
    <cellStyle name="Денежный [0] 3 4" xfId="1341" xr:uid="{00000000-0005-0000-0000-000060050000}"/>
    <cellStyle name="Денежный [0] 3 4 2" xfId="1651" xr:uid="{00000000-0005-0000-0000-000061050000}"/>
    <cellStyle name="Денежный [0] 3 4 2 2" xfId="1967" xr:uid="{00000000-0005-0000-0000-000062050000}"/>
    <cellStyle name="Денежный [0] 3 4 3" xfId="1812" xr:uid="{00000000-0005-0000-0000-000063050000}"/>
    <cellStyle name="Денежный [0] 3 5" xfId="1647" xr:uid="{00000000-0005-0000-0000-000064050000}"/>
    <cellStyle name="Денежный [0] 3 5 2" xfId="1963" xr:uid="{00000000-0005-0000-0000-000065050000}"/>
    <cellStyle name="Денежный [0] 3 6" xfId="1808" xr:uid="{00000000-0005-0000-0000-000066050000}"/>
    <cellStyle name="Денежный [0] 4" xfId="1342" xr:uid="{00000000-0005-0000-0000-000067050000}"/>
    <cellStyle name="Денежный [0] 4 2" xfId="1652" xr:uid="{00000000-0005-0000-0000-000068050000}"/>
    <cellStyle name="Денежный [0] 4 2 2" xfId="1968" xr:uid="{00000000-0005-0000-0000-000069050000}"/>
    <cellStyle name="Денежный [0] 4 3" xfId="1813" xr:uid="{00000000-0005-0000-0000-00006A050000}"/>
    <cellStyle name="Денежный [0] 5" xfId="1641" xr:uid="{00000000-0005-0000-0000-00006B050000}"/>
    <cellStyle name="Денежный [0] 5 2" xfId="1957" xr:uid="{00000000-0005-0000-0000-00006C050000}"/>
    <cellStyle name="Денежный [0] 6" xfId="1802" xr:uid="{00000000-0005-0000-0000-00006D050000}"/>
    <cellStyle name="Денежный 10" xfId="1343" xr:uid="{00000000-0005-0000-0000-00006E050000}"/>
    <cellStyle name="Денежный 11" xfId="1344" xr:uid="{00000000-0005-0000-0000-00006F050000}"/>
    <cellStyle name="Денежный 12" xfId="1345" xr:uid="{00000000-0005-0000-0000-000070050000}"/>
    <cellStyle name="Денежный 13" xfId="1346" xr:uid="{00000000-0005-0000-0000-000071050000}"/>
    <cellStyle name="Денежный 14" xfId="1347" xr:uid="{00000000-0005-0000-0000-000072050000}"/>
    <cellStyle name="Денежный 15" xfId="1348" xr:uid="{00000000-0005-0000-0000-000073050000}"/>
    <cellStyle name="Денежный 16" xfId="1349" xr:uid="{00000000-0005-0000-0000-000074050000}"/>
    <cellStyle name="Денежный 17" xfId="1350" xr:uid="{00000000-0005-0000-0000-000075050000}"/>
    <cellStyle name="Денежный 2" xfId="1351" xr:uid="{00000000-0005-0000-0000-000076050000}"/>
    <cellStyle name="Денежный 2 2" xfId="1352" xr:uid="{00000000-0005-0000-0000-000077050000}"/>
    <cellStyle name="Денежный 2 3" xfId="1353" xr:uid="{00000000-0005-0000-0000-000078050000}"/>
    <cellStyle name="Денежный 3" xfId="1354" xr:uid="{00000000-0005-0000-0000-000079050000}"/>
    <cellStyle name="Денежный 4" xfId="1355" xr:uid="{00000000-0005-0000-0000-00007A050000}"/>
    <cellStyle name="Денежный 5" xfId="1356" xr:uid="{00000000-0005-0000-0000-00007B050000}"/>
    <cellStyle name="Денежный 6" xfId="1357" xr:uid="{00000000-0005-0000-0000-00007C050000}"/>
    <cellStyle name="Денежный 7" xfId="1358" xr:uid="{00000000-0005-0000-0000-00007D050000}"/>
    <cellStyle name="Денежный 8" xfId="1359" xr:uid="{00000000-0005-0000-0000-00007E050000}"/>
    <cellStyle name="Денежный 9" xfId="1360" xr:uid="{00000000-0005-0000-0000-00007F050000}"/>
    <cellStyle name="Заголовок 1 2" xfId="1361" xr:uid="{00000000-0005-0000-0000-000080050000}"/>
    <cellStyle name="Заголовок 2 2" xfId="1362" xr:uid="{00000000-0005-0000-0000-000081050000}"/>
    <cellStyle name="Заголовок 3 2" xfId="1363" xr:uid="{00000000-0005-0000-0000-000082050000}"/>
    <cellStyle name="Заголовок 4 2" xfId="1364" xr:uid="{00000000-0005-0000-0000-000083050000}"/>
    <cellStyle name="Звичайний 5" xfId="1365" xr:uid="{00000000-0005-0000-0000-000084050000}"/>
    <cellStyle name="Итог 2" xfId="1366" xr:uid="{00000000-0005-0000-0000-000085050000}"/>
    <cellStyle name="Итог 2 2" xfId="1367" xr:uid="{00000000-0005-0000-0000-000086050000}"/>
    <cellStyle name="Контрольная ячейка 2" xfId="1368" xr:uid="{00000000-0005-0000-0000-000087050000}"/>
    <cellStyle name="Название 2" xfId="1369" xr:uid="{00000000-0005-0000-0000-000088050000}"/>
    <cellStyle name="Нейтральный 2" xfId="1370" xr:uid="{00000000-0005-0000-0000-000089050000}"/>
    <cellStyle name="Обычный" xfId="0" builtinId="0"/>
    <cellStyle name="Обычный 10" xfId="1371" xr:uid="{00000000-0005-0000-0000-00008B050000}"/>
    <cellStyle name="Обычный 11" xfId="1372" xr:uid="{00000000-0005-0000-0000-00008C050000}"/>
    <cellStyle name="Обычный 11 2" xfId="1373" xr:uid="{00000000-0005-0000-0000-00008D050000}"/>
    <cellStyle name="Обычный 12" xfId="1374" xr:uid="{00000000-0005-0000-0000-00008E050000}"/>
    <cellStyle name="Обычный 12 10" xfId="2112" xr:uid="{00000000-0005-0000-0000-00008F050000}"/>
    <cellStyle name="Обычный 12 2" xfId="1375" xr:uid="{00000000-0005-0000-0000-000090050000}"/>
    <cellStyle name="Обычный 13" xfId="1376" xr:uid="{00000000-0005-0000-0000-000091050000}"/>
    <cellStyle name="Обычный 13 2" xfId="1377" xr:uid="{00000000-0005-0000-0000-000092050000}"/>
    <cellStyle name="Обычный 14" xfId="1378" xr:uid="{00000000-0005-0000-0000-000093050000}"/>
    <cellStyle name="Обычный 14 2" xfId="1379" xr:uid="{00000000-0005-0000-0000-000094050000}"/>
    <cellStyle name="Обычный 15" xfId="1380" xr:uid="{00000000-0005-0000-0000-000095050000}"/>
    <cellStyle name="Обычный 16" xfId="1381" xr:uid="{00000000-0005-0000-0000-000096050000}"/>
    <cellStyle name="Обычный 17" xfId="1382" xr:uid="{00000000-0005-0000-0000-000097050000}"/>
    <cellStyle name="Обычный 18" xfId="1383" xr:uid="{00000000-0005-0000-0000-000098050000}"/>
    <cellStyle name="Обычный 19" xfId="1384" xr:uid="{00000000-0005-0000-0000-000099050000}"/>
    <cellStyle name="Обычный 2" xfId="1385" xr:uid="{00000000-0005-0000-0000-00009A050000}"/>
    <cellStyle name="Обычный 2 2" xfId="1386" xr:uid="{00000000-0005-0000-0000-00009B050000}"/>
    <cellStyle name="Обычный 2 2 2" xfId="1387" xr:uid="{00000000-0005-0000-0000-00009C050000}"/>
    <cellStyle name="Обычный 2 3" xfId="1388" xr:uid="{00000000-0005-0000-0000-00009D050000}"/>
    <cellStyle name="Обычный 2 4" xfId="1389" xr:uid="{00000000-0005-0000-0000-00009E050000}"/>
    <cellStyle name="Обычный 2 5" xfId="1390" xr:uid="{00000000-0005-0000-0000-00009F050000}"/>
    <cellStyle name="Обычный 2 6" xfId="1653" xr:uid="{00000000-0005-0000-0000-0000A0050000}"/>
    <cellStyle name="Обычный 2_price 2008 12 domestic" xfId="1391" xr:uid="{00000000-0005-0000-0000-0000A1050000}"/>
    <cellStyle name="Обычный 20" xfId="1392" xr:uid="{00000000-0005-0000-0000-0000A2050000}"/>
    <cellStyle name="Обычный 21" xfId="1393" xr:uid="{00000000-0005-0000-0000-0000A3050000}"/>
    <cellStyle name="Обычный 22" xfId="1394" xr:uid="{00000000-0005-0000-0000-0000A4050000}"/>
    <cellStyle name="Обычный 23" xfId="1395" xr:uid="{00000000-0005-0000-0000-0000A5050000}"/>
    <cellStyle name="Обычный 24" xfId="1396" xr:uid="{00000000-0005-0000-0000-0000A6050000}"/>
    <cellStyle name="Обычный 25" xfId="1397" xr:uid="{00000000-0005-0000-0000-0000A7050000}"/>
    <cellStyle name="Обычный 26" xfId="1398" xr:uid="{00000000-0005-0000-0000-0000A8050000}"/>
    <cellStyle name="Обычный 27" xfId="1399" xr:uid="{00000000-0005-0000-0000-0000A9050000}"/>
    <cellStyle name="Обычный 28" xfId="1400" xr:uid="{00000000-0005-0000-0000-0000AA050000}"/>
    <cellStyle name="Обычный 29" xfId="1401" xr:uid="{00000000-0005-0000-0000-0000AB050000}"/>
    <cellStyle name="Обычный 3" xfId="1402" xr:uid="{00000000-0005-0000-0000-0000AC050000}"/>
    <cellStyle name="Обычный 3 10" xfId="2115" xr:uid="{00000000-0005-0000-0000-0000AD050000}"/>
    <cellStyle name="Обычный 3 2" xfId="1403" xr:uid="{00000000-0005-0000-0000-0000AE050000}"/>
    <cellStyle name="Обычный 3 2 2" xfId="1655" xr:uid="{00000000-0005-0000-0000-0000AF050000}"/>
    <cellStyle name="Обычный 3 2 2 2" xfId="1970" xr:uid="{00000000-0005-0000-0000-0000B0050000}"/>
    <cellStyle name="Обычный 3 2 2 2 2" xfId="2191" xr:uid="{00000000-0005-0000-0000-0000B1050000}"/>
    <cellStyle name="Обычный 3 2 2 3" xfId="2141" xr:uid="{00000000-0005-0000-0000-0000B2050000}"/>
    <cellStyle name="Обычный 3 2 3" xfId="1815" xr:uid="{00000000-0005-0000-0000-0000B3050000}"/>
    <cellStyle name="Обычный 3 2 3 2" xfId="2166" xr:uid="{00000000-0005-0000-0000-0000B4050000}"/>
    <cellStyle name="Обычный 3 2 4" xfId="2116" xr:uid="{00000000-0005-0000-0000-0000B5050000}"/>
    <cellStyle name="Обычный 3 3" xfId="1404" xr:uid="{00000000-0005-0000-0000-0000B6050000}"/>
    <cellStyle name="Обычный 3 4" xfId="1405" xr:uid="{00000000-0005-0000-0000-0000B7050000}"/>
    <cellStyle name="Обычный 3 5" xfId="1406" xr:uid="{00000000-0005-0000-0000-0000B8050000}"/>
    <cellStyle name="Обычный 3 6" xfId="1407" xr:uid="{00000000-0005-0000-0000-0000B9050000}"/>
    <cellStyle name="Обычный 3 7" xfId="1408" xr:uid="{00000000-0005-0000-0000-0000BA050000}"/>
    <cellStyle name="Обычный 3 8" xfId="1654" xr:uid="{00000000-0005-0000-0000-0000BB050000}"/>
    <cellStyle name="Обычный 3 8 2" xfId="1969" xr:uid="{00000000-0005-0000-0000-0000BC050000}"/>
    <cellStyle name="Обычный 3 8 2 2" xfId="2190" xr:uid="{00000000-0005-0000-0000-0000BD050000}"/>
    <cellStyle name="Обычный 3 8 3" xfId="2140" xr:uid="{00000000-0005-0000-0000-0000BE050000}"/>
    <cellStyle name="Обычный 3 9" xfId="1814" xr:uid="{00000000-0005-0000-0000-0000BF050000}"/>
    <cellStyle name="Обычный 3 9 2" xfId="2165" xr:uid="{00000000-0005-0000-0000-0000C0050000}"/>
    <cellStyle name="Обычный 30" xfId="1409" xr:uid="{00000000-0005-0000-0000-0000C1050000}"/>
    <cellStyle name="Обычный 31" xfId="1410" xr:uid="{00000000-0005-0000-0000-0000C2050000}"/>
    <cellStyle name="Обычный 31 2" xfId="1656" xr:uid="{00000000-0005-0000-0000-0000C3050000}"/>
    <cellStyle name="Обычный 32" xfId="1411" xr:uid="{00000000-0005-0000-0000-0000C4050000}"/>
    <cellStyle name="Обычный 33" xfId="1412" xr:uid="{00000000-0005-0000-0000-0000C5050000}"/>
    <cellStyle name="Обычный 34" xfId="1413" xr:uid="{00000000-0005-0000-0000-0000C6050000}"/>
    <cellStyle name="Обычный 35" xfId="1414" xr:uid="{00000000-0005-0000-0000-0000C7050000}"/>
    <cellStyle name="Обычный 35 2" xfId="1657" xr:uid="{00000000-0005-0000-0000-0000C8050000}"/>
    <cellStyle name="Обычный 35 2 2" xfId="1971" xr:uid="{00000000-0005-0000-0000-0000C9050000}"/>
    <cellStyle name="Обычный 35 2 2 2" xfId="2192" xr:uid="{00000000-0005-0000-0000-0000CA050000}"/>
    <cellStyle name="Обычный 35 2 3" xfId="2142" xr:uid="{00000000-0005-0000-0000-0000CB050000}"/>
    <cellStyle name="Обычный 35 3" xfId="1816" xr:uid="{00000000-0005-0000-0000-0000CC050000}"/>
    <cellStyle name="Обычный 35 3 2" xfId="2167" xr:uid="{00000000-0005-0000-0000-0000CD050000}"/>
    <cellStyle name="Обычный 35 4" xfId="2117" xr:uid="{00000000-0005-0000-0000-0000CE050000}"/>
    <cellStyle name="Обычный 36" xfId="1415" xr:uid="{00000000-0005-0000-0000-0000CF050000}"/>
    <cellStyle name="Обычный 36 2" xfId="1658" xr:uid="{00000000-0005-0000-0000-0000D0050000}"/>
    <cellStyle name="Обычный 36 2 2" xfId="1972" xr:uid="{00000000-0005-0000-0000-0000D1050000}"/>
    <cellStyle name="Обычный 36 2 2 2" xfId="2193" xr:uid="{00000000-0005-0000-0000-0000D2050000}"/>
    <cellStyle name="Обычный 36 2 3" xfId="2143" xr:uid="{00000000-0005-0000-0000-0000D3050000}"/>
    <cellStyle name="Обычный 36 3" xfId="1817" xr:uid="{00000000-0005-0000-0000-0000D4050000}"/>
    <cellStyle name="Обычный 36 3 2" xfId="2168" xr:uid="{00000000-0005-0000-0000-0000D5050000}"/>
    <cellStyle name="Обычный 36 4" xfId="2118" xr:uid="{00000000-0005-0000-0000-0000D6050000}"/>
    <cellStyle name="Обычный 37" xfId="1416" xr:uid="{00000000-0005-0000-0000-0000D7050000}"/>
    <cellStyle name="Обычный 37 2" xfId="1659" xr:uid="{00000000-0005-0000-0000-0000D8050000}"/>
    <cellStyle name="Обычный 37 2 2" xfId="1973" xr:uid="{00000000-0005-0000-0000-0000D9050000}"/>
    <cellStyle name="Обычный 37 2 2 2" xfId="2194" xr:uid="{00000000-0005-0000-0000-0000DA050000}"/>
    <cellStyle name="Обычный 37 2 3" xfId="2144" xr:uid="{00000000-0005-0000-0000-0000DB050000}"/>
    <cellStyle name="Обычный 37 3" xfId="1818" xr:uid="{00000000-0005-0000-0000-0000DC050000}"/>
    <cellStyle name="Обычный 37 3 2" xfId="2169" xr:uid="{00000000-0005-0000-0000-0000DD050000}"/>
    <cellStyle name="Обычный 37 4" xfId="2119" xr:uid="{00000000-0005-0000-0000-0000DE050000}"/>
    <cellStyle name="Обычный 38" xfId="1417" xr:uid="{00000000-0005-0000-0000-0000DF050000}"/>
    <cellStyle name="Обычный 38 2" xfId="1660" xr:uid="{00000000-0005-0000-0000-0000E0050000}"/>
    <cellStyle name="Обычный 38 2 2" xfId="1974" xr:uid="{00000000-0005-0000-0000-0000E1050000}"/>
    <cellStyle name="Обычный 38 2 2 2" xfId="2195" xr:uid="{00000000-0005-0000-0000-0000E2050000}"/>
    <cellStyle name="Обычный 38 2 3" xfId="2145" xr:uid="{00000000-0005-0000-0000-0000E3050000}"/>
    <cellStyle name="Обычный 38 3" xfId="1819" xr:uid="{00000000-0005-0000-0000-0000E4050000}"/>
    <cellStyle name="Обычный 38 3 2" xfId="2170" xr:uid="{00000000-0005-0000-0000-0000E5050000}"/>
    <cellStyle name="Обычный 38 4" xfId="2120" xr:uid="{00000000-0005-0000-0000-0000E6050000}"/>
    <cellStyle name="Обычный 39" xfId="1418" xr:uid="{00000000-0005-0000-0000-0000E7050000}"/>
    <cellStyle name="Обычный 39 2" xfId="1661" xr:uid="{00000000-0005-0000-0000-0000E8050000}"/>
    <cellStyle name="Обычный 39 2 2" xfId="1975" xr:uid="{00000000-0005-0000-0000-0000E9050000}"/>
    <cellStyle name="Обычный 39 2 2 2" xfId="2196" xr:uid="{00000000-0005-0000-0000-0000EA050000}"/>
    <cellStyle name="Обычный 39 2 3" xfId="2146" xr:uid="{00000000-0005-0000-0000-0000EB050000}"/>
    <cellStyle name="Обычный 39 3" xfId="1820" xr:uid="{00000000-0005-0000-0000-0000EC050000}"/>
    <cellStyle name="Обычный 39 3 2" xfId="2171" xr:uid="{00000000-0005-0000-0000-0000ED050000}"/>
    <cellStyle name="Обычный 39 4" xfId="2121" xr:uid="{00000000-0005-0000-0000-0000EE050000}"/>
    <cellStyle name="Обычный 4" xfId="1419" xr:uid="{00000000-0005-0000-0000-0000EF050000}"/>
    <cellStyle name="Обычный 4 2" xfId="1420" xr:uid="{00000000-0005-0000-0000-0000F0050000}"/>
    <cellStyle name="Обычный 4 3" xfId="1421" xr:uid="{00000000-0005-0000-0000-0000F1050000}"/>
    <cellStyle name="Обычный 4 4" xfId="1662" xr:uid="{00000000-0005-0000-0000-0000F2050000}"/>
    <cellStyle name="Обычный 4 4 2" xfId="1976" xr:uid="{00000000-0005-0000-0000-0000F3050000}"/>
    <cellStyle name="Обычный 4 4 2 2" xfId="2197" xr:uid="{00000000-0005-0000-0000-0000F4050000}"/>
    <cellStyle name="Обычный 4 4 3" xfId="2147" xr:uid="{00000000-0005-0000-0000-0000F5050000}"/>
    <cellStyle name="Обычный 4 5" xfId="1821" xr:uid="{00000000-0005-0000-0000-0000F6050000}"/>
    <cellStyle name="Обычный 4 5 2" xfId="2172" xr:uid="{00000000-0005-0000-0000-0000F7050000}"/>
    <cellStyle name="Обычный 4 6" xfId="2122" xr:uid="{00000000-0005-0000-0000-0000F8050000}"/>
    <cellStyle name="Обычный 40" xfId="1422" xr:uid="{00000000-0005-0000-0000-0000F9050000}"/>
    <cellStyle name="Обычный 40 2" xfId="1663" xr:uid="{00000000-0005-0000-0000-0000FA050000}"/>
    <cellStyle name="Обычный 40 2 2" xfId="1977" xr:uid="{00000000-0005-0000-0000-0000FB050000}"/>
    <cellStyle name="Обычный 40 2 2 2" xfId="2198" xr:uid="{00000000-0005-0000-0000-0000FC050000}"/>
    <cellStyle name="Обычный 40 2 3" xfId="2148" xr:uid="{00000000-0005-0000-0000-0000FD050000}"/>
    <cellStyle name="Обычный 40 3" xfId="1822" xr:uid="{00000000-0005-0000-0000-0000FE050000}"/>
    <cellStyle name="Обычный 40 3 2" xfId="2173" xr:uid="{00000000-0005-0000-0000-0000FF050000}"/>
    <cellStyle name="Обычный 40 4" xfId="2123" xr:uid="{00000000-0005-0000-0000-000000060000}"/>
    <cellStyle name="Обычный 41" xfId="1423" xr:uid="{00000000-0005-0000-0000-000001060000}"/>
    <cellStyle name="Обычный 41 2" xfId="1664" xr:uid="{00000000-0005-0000-0000-000002060000}"/>
    <cellStyle name="Обычный 41 2 2" xfId="1978" xr:uid="{00000000-0005-0000-0000-000003060000}"/>
    <cellStyle name="Обычный 41 2 2 2" xfId="2199" xr:uid="{00000000-0005-0000-0000-000004060000}"/>
    <cellStyle name="Обычный 41 2 3" xfId="2149" xr:uid="{00000000-0005-0000-0000-000005060000}"/>
    <cellStyle name="Обычный 41 3" xfId="1823" xr:uid="{00000000-0005-0000-0000-000006060000}"/>
    <cellStyle name="Обычный 41 3 2" xfId="2174" xr:uid="{00000000-0005-0000-0000-000007060000}"/>
    <cellStyle name="Обычный 41 4" xfId="2124" xr:uid="{00000000-0005-0000-0000-000008060000}"/>
    <cellStyle name="Обычный 42" xfId="1424" xr:uid="{00000000-0005-0000-0000-000009060000}"/>
    <cellStyle name="Обычный 42 2" xfId="1665" xr:uid="{00000000-0005-0000-0000-00000A060000}"/>
    <cellStyle name="Обычный 42 2 2" xfId="1979" xr:uid="{00000000-0005-0000-0000-00000B060000}"/>
    <cellStyle name="Обычный 42 2 2 2" xfId="2200" xr:uid="{00000000-0005-0000-0000-00000C060000}"/>
    <cellStyle name="Обычный 42 2 3" xfId="2150" xr:uid="{00000000-0005-0000-0000-00000D060000}"/>
    <cellStyle name="Обычный 42 3" xfId="1824" xr:uid="{00000000-0005-0000-0000-00000E060000}"/>
    <cellStyle name="Обычный 42 3 2" xfId="2175" xr:uid="{00000000-0005-0000-0000-00000F060000}"/>
    <cellStyle name="Обычный 42 4" xfId="2125" xr:uid="{00000000-0005-0000-0000-000010060000}"/>
    <cellStyle name="Обычный 43" xfId="1425" xr:uid="{00000000-0005-0000-0000-000011060000}"/>
    <cellStyle name="Обычный 43 2" xfId="1666" xr:uid="{00000000-0005-0000-0000-000012060000}"/>
    <cellStyle name="Обычный 43 2 2" xfId="1980" xr:uid="{00000000-0005-0000-0000-000013060000}"/>
    <cellStyle name="Обычный 43 2 2 2" xfId="2201" xr:uid="{00000000-0005-0000-0000-000014060000}"/>
    <cellStyle name="Обычный 43 2 3" xfId="2151" xr:uid="{00000000-0005-0000-0000-000015060000}"/>
    <cellStyle name="Обычный 43 3" xfId="1825" xr:uid="{00000000-0005-0000-0000-000016060000}"/>
    <cellStyle name="Обычный 43 3 2" xfId="2176" xr:uid="{00000000-0005-0000-0000-000017060000}"/>
    <cellStyle name="Обычный 43 4" xfId="2126" xr:uid="{00000000-0005-0000-0000-000018060000}"/>
    <cellStyle name="Обычный 44" xfId="1426" xr:uid="{00000000-0005-0000-0000-000019060000}"/>
    <cellStyle name="Обычный 44 2" xfId="1667" xr:uid="{00000000-0005-0000-0000-00001A060000}"/>
    <cellStyle name="Обычный 44 2 2" xfId="1981" xr:uid="{00000000-0005-0000-0000-00001B060000}"/>
    <cellStyle name="Обычный 44 2 2 2" xfId="2202" xr:uid="{00000000-0005-0000-0000-00001C060000}"/>
    <cellStyle name="Обычный 44 2 3" xfId="2152" xr:uid="{00000000-0005-0000-0000-00001D060000}"/>
    <cellStyle name="Обычный 44 3" xfId="1826" xr:uid="{00000000-0005-0000-0000-00001E060000}"/>
    <cellStyle name="Обычный 44 3 2" xfId="2177" xr:uid="{00000000-0005-0000-0000-00001F060000}"/>
    <cellStyle name="Обычный 44 4" xfId="2127" xr:uid="{00000000-0005-0000-0000-000020060000}"/>
    <cellStyle name="Обычный 45" xfId="1427" xr:uid="{00000000-0005-0000-0000-000021060000}"/>
    <cellStyle name="Обычный 45 2" xfId="1668" xr:uid="{00000000-0005-0000-0000-000022060000}"/>
    <cellStyle name="Обычный 45 2 2" xfId="1982" xr:uid="{00000000-0005-0000-0000-000023060000}"/>
    <cellStyle name="Обычный 45 2 2 2" xfId="2203" xr:uid="{00000000-0005-0000-0000-000024060000}"/>
    <cellStyle name="Обычный 45 2 3" xfId="2153" xr:uid="{00000000-0005-0000-0000-000025060000}"/>
    <cellStyle name="Обычный 45 3" xfId="1827" xr:uid="{00000000-0005-0000-0000-000026060000}"/>
    <cellStyle name="Обычный 45 3 2" xfId="2178" xr:uid="{00000000-0005-0000-0000-000027060000}"/>
    <cellStyle name="Обычный 45 4" xfId="2128" xr:uid="{00000000-0005-0000-0000-000028060000}"/>
    <cellStyle name="Обычный 46" xfId="1428" xr:uid="{00000000-0005-0000-0000-000029060000}"/>
    <cellStyle name="Обычный 46 2" xfId="1669" xr:uid="{00000000-0005-0000-0000-00002A060000}"/>
    <cellStyle name="Обычный 46 2 2" xfId="1983" xr:uid="{00000000-0005-0000-0000-00002B060000}"/>
    <cellStyle name="Обычный 46 2 2 2" xfId="2204" xr:uid="{00000000-0005-0000-0000-00002C060000}"/>
    <cellStyle name="Обычный 46 2 3" xfId="2154" xr:uid="{00000000-0005-0000-0000-00002D060000}"/>
    <cellStyle name="Обычный 46 3" xfId="1828" xr:uid="{00000000-0005-0000-0000-00002E060000}"/>
    <cellStyle name="Обычный 46 3 2" xfId="2179" xr:uid="{00000000-0005-0000-0000-00002F060000}"/>
    <cellStyle name="Обычный 46 4" xfId="2129" xr:uid="{00000000-0005-0000-0000-000030060000}"/>
    <cellStyle name="Обычный 47" xfId="1429" xr:uid="{00000000-0005-0000-0000-000031060000}"/>
    <cellStyle name="Обычный 47 2" xfId="1670" xr:uid="{00000000-0005-0000-0000-000032060000}"/>
    <cellStyle name="Обычный 47 2 2" xfId="1984" xr:uid="{00000000-0005-0000-0000-000033060000}"/>
    <cellStyle name="Обычный 47 2 2 2" xfId="2205" xr:uid="{00000000-0005-0000-0000-000034060000}"/>
    <cellStyle name="Обычный 47 2 3" xfId="2155" xr:uid="{00000000-0005-0000-0000-000035060000}"/>
    <cellStyle name="Обычный 47 3" xfId="1829" xr:uid="{00000000-0005-0000-0000-000036060000}"/>
    <cellStyle name="Обычный 47 3 2" xfId="2180" xr:uid="{00000000-0005-0000-0000-000037060000}"/>
    <cellStyle name="Обычный 47 4" xfId="2130" xr:uid="{00000000-0005-0000-0000-000038060000}"/>
    <cellStyle name="Обычный 48" xfId="1430" xr:uid="{00000000-0005-0000-0000-000039060000}"/>
    <cellStyle name="Обычный 48 2" xfId="1671" xr:uid="{00000000-0005-0000-0000-00003A060000}"/>
    <cellStyle name="Обычный 48 2 2" xfId="1985" xr:uid="{00000000-0005-0000-0000-00003B060000}"/>
    <cellStyle name="Обычный 48 2 2 2" xfId="2206" xr:uid="{00000000-0005-0000-0000-00003C060000}"/>
    <cellStyle name="Обычный 48 2 3" xfId="2156" xr:uid="{00000000-0005-0000-0000-00003D060000}"/>
    <cellStyle name="Обычный 48 3" xfId="1830" xr:uid="{00000000-0005-0000-0000-00003E060000}"/>
    <cellStyle name="Обычный 48 3 2" xfId="2181" xr:uid="{00000000-0005-0000-0000-00003F060000}"/>
    <cellStyle name="Обычный 48 4" xfId="2131" xr:uid="{00000000-0005-0000-0000-000040060000}"/>
    <cellStyle name="Обычный 49" xfId="1431" xr:uid="{00000000-0005-0000-0000-000041060000}"/>
    <cellStyle name="Обычный 49 2" xfId="1672" xr:uid="{00000000-0005-0000-0000-000042060000}"/>
    <cellStyle name="Обычный 49 2 2" xfId="1986" xr:uid="{00000000-0005-0000-0000-000043060000}"/>
    <cellStyle name="Обычный 49 2 2 2" xfId="2207" xr:uid="{00000000-0005-0000-0000-000044060000}"/>
    <cellStyle name="Обычный 49 2 3" xfId="2157" xr:uid="{00000000-0005-0000-0000-000045060000}"/>
    <cellStyle name="Обычный 49 3" xfId="1831" xr:uid="{00000000-0005-0000-0000-000046060000}"/>
    <cellStyle name="Обычный 49 3 2" xfId="2182" xr:uid="{00000000-0005-0000-0000-000047060000}"/>
    <cellStyle name="Обычный 49 4" xfId="2132" xr:uid="{00000000-0005-0000-0000-000048060000}"/>
    <cellStyle name="Обычный 5" xfId="1432" xr:uid="{00000000-0005-0000-0000-000049060000}"/>
    <cellStyle name="Обычный 5 2" xfId="1433" xr:uid="{00000000-0005-0000-0000-00004A060000}"/>
    <cellStyle name="Обычный 5 3" xfId="1434" xr:uid="{00000000-0005-0000-0000-00004B060000}"/>
    <cellStyle name="Обычный 5 4" xfId="1435" xr:uid="{00000000-0005-0000-0000-00004C060000}"/>
    <cellStyle name="Обычный 50" xfId="1436" xr:uid="{00000000-0005-0000-0000-00004D060000}"/>
    <cellStyle name="Обычный 50 2" xfId="1673" xr:uid="{00000000-0005-0000-0000-00004E060000}"/>
    <cellStyle name="Обычный 50 2 2" xfId="1987" xr:uid="{00000000-0005-0000-0000-00004F060000}"/>
    <cellStyle name="Обычный 50 2 2 2" xfId="2208" xr:uid="{00000000-0005-0000-0000-000050060000}"/>
    <cellStyle name="Обычный 50 2 3" xfId="2158" xr:uid="{00000000-0005-0000-0000-000051060000}"/>
    <cellStyle name="Обычный 50 3" xfId="1832" xr:uid="{00000000-0005-0000-0000-000052060000}"/>
    <cellStyle name="Обычный 50 3 2" xfId="2183" xr:uid="{00000000-0005-0000-0000-000053060000}"/>
    <cellStyle name="Обычный 50 4" xfId="2133" xr:uid="{00000000-0005-0000-0000-000054060000}"/>
    <cellStyle name="Обычный 51" xfId="1437" xr:uid="{00000000-0005-0000-0000-000055060000}"/>
    <cellStyle name="Обычный 51 2" xfId="1674" xr:uid="{00000000-0005-0000-0000-000056060000}"/>
    <cellStyle name="Обычный 51 2 2" xfId="1988" xr:uid="{00000000-0005-0000-0000-000057060000}"/>
    <cellStyle name="Обычный 51 2 2 2" xfId="2209" xr:uid="{00000000-0005-0000-0000-000058060000}"/>
    <cellStyle name="Обычный 51 2 3" xfId="2159" xr:uid="{00000000-0005-0000-0000-000059060000}"/>
    <cellStyle name="Обычный 51 3" xfId="1833" xr:uid="{00000000-0005-0000-0000-00005A060000}"/>
    <cellStyle name="Обычный 51 3 2" xfId="2184" xr:uid="{00000000-0005-0000-0000-00005B060000}"/>
    <cellStyle name="Обычный 51 4" xfId="2134" xr:uid="{00000000-0005-0000-0000-00005C060000}"/>
    <cellStyle name="Обычный 52" xfId="1438" xr:uid="{00000000-0005-0000-0000-00005D060000}"/>
    <cellStyle name="Обычный 52 2" xfId="1675" xr:uid="{00000000-0005-0000-0000-00005E060000}"/>
    <cellStyle name="Обычный 52 2 2" xfId="1989" xr:uid="{00000000-0005-0000-0000-00005F060000}"/>
    <cellStyle name="Обычный 52 2 2 2" xfId="2210" xr:uid="{00000000-0005-0000-0000-000060060000}"/>
    <cellStyle name="Обычный 52 2 3" xfId="2160" xr:uid="{00000000-0005-0000-0000-000061060000}"/>
    <cellStyle name="Обычный 52 3" xfId="1834" xr:uid="{00000000-0005-0000-0000-000062060000}"/>
    <cellStyle name="Обычный 52 3 2" xfId="2185" xr:uid="{00000000-0005-0000-0000-000063060000}"/>
    <cellStyle name="Обычный 52 4" xfId="2135" xr:uid="{00000000-0005-0000-0000-000064060000}"/>
    <cellStyle name="Обычный 53" xfId="1439" xr:uid="{00000000-0005-0000-0000-000065060000}"/>
    <cellStyle name="Обычный 53 2" xfId="1676" xr:uid="{00000000-0005-0000-0000-000066060000}"/>
    <cellStyle name="Обычный 53 2 2" xfId="1990" xr:uid="{00000000-0005-0000-0000-000067060000}"/>
    <cellStyle name="Обычный 53 2 2 2" xfId="2211" xr:uid="{00000000-0005-0000-0000-000068060000}"/>
    <cellStyle name="Обычный 53 2 3" xfId="2161" xr:uid="{00000000-0005-0000-0000-000069060000}"/>
    <cellStyle name="Обычный 53 3" xfId="1835" xr:uid="{00000000-0005-0000-0000-00006A060000}"/>
    <cellStyle name="Обычный 53 3 2" xfId="2186" xr:uid="{00000000-0005-0000-0000-00006B060000}"/>
    <cellStyle name="Обычный 53 4" xfId="2136" xr:uid="{00000000-0005-0000-0000-00006C060000}"/>
    <cellStyle name="Обычный 54" xfId="1440" xr:uid="{00000000-0005-0000-0000-00006D060000}"/>
    <cellStyle name="Обычный 54 2" xfId="1677" xr:uid="{00000000-0005-0000-0000-00006E060000}"/>
    <cellStyle name="Обычный 54 2 2" xfId="1991" xr:uid="{00000000-0005-0000-0000-00006F060000}"/>
    <cellStyle name="Обычный 54 2 2 2" xfId="2212" xr:uid="{00000000-0005-0000-0000-000070060000}"/>
    <cellStyle name="Обычный 54 2 3" xfId="2162" xr:uid="{00000000-0005-0000-0000-000071060000}"/>
    <cellStyle name="Обычный 54 3" xfId="1836" xr:uid="{00000000-0005-0000-0000-000072060000}"/>
    <cellStyle name="Обычный 54 3 2" xfId="2187" xr:uid="{00000000-0005-0000-0000-000073060000}"/>
    <cellStyle name="Обычный 54 4" xfId="2137" xr:uid="{00000000-0005-0000-0000-000074060000}"/>
    <cellStyle name="Обычный 55" xfId="1441" xr:uid="{00000000-0005-0000-0000-000075060000}"/>
    <cellStyle name="Обычный 55 2" xfId="1678" xr:uid="{00000000-0005-0000-0000-000076060000}"/>
    <cellStyle name="Обычный 55 2 2" xfId="1992" xr:uid="{00000000-0005-0000-0000-000077060000}"/>
    <cellStyle name="Обычный 55 2 2 2" xfId="2213" xr:uid="{00000000-0005-0000-0000-000078060000}"/>
    <cellStyle name="Обычный 55 2 3" xfId="2163" xr:uid="{00000000-0005-0000-0000-000079060000}"/>
    <cellStyle name="Обычный 55 3" xfId="1837" xr:uid="{00000000-0005-0000-0000-00007A060000}"/>
    <cellStyle name="Обычный 55 3 2" xfId="2188" xr:uid="{00000000-0005-0000-0000-00007B060000}"/>
    <cellStyle name="Обычный 55 4" xfId="2138" xr:uid="{00000000-0005-0000-0000-00007C060000}"/>
    <cellStyle name="Обычный 6" xfId="1442" xr:uid="{00000000-0005-0000-0000-00007D060000}"/>
    <cellStyle name="Обычный 6 2" xfId="1443" xr:uid="{00000000-0005-0000-0000-00007E060000}"/>
    <cellStyle name="Обычный 7" xfId="1444" xr:uid="{00000000-0005-0000-0000-00007F060000}"/>
    <cellStyle name="Обычный 7 2" xfId="1445" xr:uid="{00000000-0005-0000-0000-000080060000}"/>
    <cellStyle name="Обычный 8" xfId="1446" xr:uid="{00000000-0005-0000-0000-000081060000}"/>
    <cellStyle name="Обычный 9" xfId="1447" xr:uid="{00000000-0005-0000-0000-000082060000}"/>
    <cellStyle name="Плохой 2" xfId="1448" xr:uid="{00000000-0005-0000-0000-000083060000}"/>
    <cellStyle name="Пояснение 2" xfId="1449" xr:uid="{00000000-0005-0000-0000-000084060000}"/>
    <cellStyle name="Примечание 2" xfId="1450" xr:uid="{00000000-0005-0000-0000-000085060000}"/>
    <cellStyle name="Примечание 2 2" xfId="1451" xr:uid="{00000000-0005-0000-0000-000086060000}"/>
    <cellStyle name="Примечание 2 2 2" xfId="1680" xr:uid="{00000000-0005-0000-0000-000087060000}"/>
    <cellStyle name="Примечание 2 3" xfId="1679" xr:uid="{00000000-0005-0000-0000-000088060000}"/>
    <cellStyle name="Процентный 2" xfId="1452" xr:uid="{00000000-0005-0000-0000-000089060000}"/>
    <cellStyle name="Процентный 2 2" xfId="1453" xr:uid="{00000000-0005-0000-0000-00008A060000}"/>
    <cellStyle name="Процентный 3" xfId="1454" xr:uid="{00000000-0005-0000-0000-00008B060000}"/>
    <cellStyle name="Процентный 3 2" xfId="1455" xr:uid="{00000000-0005-0000-0000-00008C060000}"/>
    <cellStyle name="Процентный 3 2 2" xfId="1681" xr:uid="{00000000-0005-0000-0000-00008D060000}"/>
    <cellStyle name="Процентный 4" xfId="1456" xr:uid="{00000000-0005-0000-0000-00008E060000}"/>
    <cellStyle name="Процентный 5" xfId="1457" xr:uid="{00000000-0005-0000-0000-00008F060000}"/>
    <cellStyle name="Связанная ячейка 2" xfId="1458" xr:uid="{00000000-0005-0000-0000-000090060000}"/>
    <cellStyle name="Стиль 1" xfId="1459" xr:uid="{00000000-0005-0000-0000-000091060000}"/>
    <cellStyle name="Стиль 1 2" xfId="1460" xr:uid="{00000000-0005-0000-0000-000092060000}"/>
    <cellStyle name="Стиль 1 2 2" xfId="1461" xr:uid="{00000000-0005-0000-0000-000093060000}"/>
    <cellStyle name="Стиль 1 2 3" xfId="1462" xr:uid="{00000000-0005-0000-0000-000094060000}"/>
    <cellStyle name="Стиль 1 3" xfId="1463" xr:uid="{00000000-0005-0000-0000-000095060000}"/>
    <cellStyle name="Стиль 1 4" xfId="1464" xr:uid="{00000000-0005-0000-0000-000096060000}"/>
    <cellStyle name="Стиль 1_Прайс Альянс (VRF NEOCLIMA) декабрь 2011" xfId="1465" xr:uid="{00000000-0005-0000-0000-000097060000}"/>
    <cellStyle name="Текст предупреждения 2" xfId="1466" xr:uid="{00000000-0005-0000-0000-000098060000}"/>
    <cellStyle name="Тысячи [0]_PR_KOMPL" xfId="1467" xr:uid="{00000000-0005-0000-0000-000099060000}"/>
    <cellStyle name="Тысячи_PО_K_971" xfId="1468" xr:uid="{00000000-0005-0000-0000-00009A060000}"/>
    <cellStyle name="Финансовый [0]" xfId="1469" builtinId="6"/>
    <cellStyle name="Финансовый [0] 2" xfId="1470" xr:uid="{00000000-0005-0000-0000-00009C060000}"/>
    <cellStyle name="Финансовый [0] 2 2" xfId="1471" xr:uid="{00000000-0005-0000-0000-00009D060000}"/>
    <cellStyle name="Финансовый [0] 2 2 2" xfId="1472" xr:uid="{00000000-0005-0000-0000-00009E060000}"/>
    <cellStyle name="Финансовый [0] 2 2 2 2" xfId="1685" xr:uid="{00000000-0005-0000-0000-00009F060000}"/>
    <cellStyle name="Финансовый [0] 2 2 2 2 2" xfId="1996" xr:uid="{00000000-0005-0000-0000-0000A0060000}"/>
    <cellStyle name="Финансовый [0] 2 2 2 3" xfId="1841" xr:uid="{00000000-0005-0000-0000-0000A1060000}"/>
    <cellStyle name="Финансовый [0] 2 2 3" xfId="1684" xr:uid="{00000000-0005-0000-0000-0000A2060000}"/>
    <cellStyle name="Финансовый [0] 2 2 3 2" xfId="1995" xr:uid="{00000000-0005-0000-0000-0000A3060000}"/>
    <cellStyle name="Финансовый [0] 2 2 4" xfId="1840" xr:uid="{00000000-0005-0000-0000-0000A4060000}"/>
    <cellStyle name="Финансовый [0] 2 3" xfId="1473" xr:uid="{00000000-0005-0000-0000-0000A5060000}"/>
    <cellStyle name="Финансовый [0] 2 3 2" xfId="1474" xr:uid="{00000000-0005-0000-0000-0000A6060000}"/>
    <cellStyle name="Финансовый [0] 2 3 2 2" xfId="1687" xr:uid="{00000000-0005-0000-0000-0000A7060000}"/>
    <cellStyle name="Финансовый [0] 2 3 2 2 2" xfId="1998" xr:uid="{00000000-0005-0000-0000-0000A8060000}"/>
    <cellStyle name="Финансовый [0] 2 3 2 3" xfId="1843" xr:uid="{00000000-0005-0000-0000-0000A9060000}"/>
    <cellStyle name="Финансовый [0] 2 3 3" xfId="1686" xr:uid="{00000000-0005-0000-0000-0000AA060000}"/>
    <cellStyle name="Финансовый [0] 2 3 3 2" xfId="1997" xr:uid="{00000000-0005-0000-0000-0000AB060000}"/>
    <cellStyle name="Финансовый [0] 2 3 4" xfId="1842" xr:uid="{00000000-0005-0000-0000-0000AC060000}"/>
    <cellStyle name="Финансовый [0] 2 4" xfId="1475" xr:uid="{00000000-0005-0000-0000-0000AD060000}"/>
    <cellStyle name="Финансовый [0] 2 4 2" xfId="1688" xr:uid="{00000000-0005-0000-0000-0000AE060000}"/>
    <cellStyle name="Финансовый [0] 2 4 2 2" xfId="1999" xr:uid="{00000000-0005-0000-0000-0000AF060000}"/>
    <cellStyle name="Финансовый [0] 2 4 3" xfId="1844" xr:uid="{00000000-0005-0000-0000-0000B0060000}"/>
    <cellStyle name="Финансовый [0] 2 5" xfId="1476" xr:uid="{00000000-0005-0000-0000-0000B1060000}"/>
    <cellStyle name="Финансовый [0] 2 5 2" xfId="1689" xr:uid="{00000000-0005-0000-0000-0000B2060000}"/>
    <cellStyle name="Финансовый [0] 2 5 2 2" xfId="2000" xr:uid="{00000000-0005-0000-0000-0000B3060000}"/>
    <cellStyle name="Финансовый [0] 2 5 3" xfId="1845" xr:uid="{00000000-0005-0000-0000-0000B4060000}"/>
    <cellStyle name="Финансовый [0] 2 6" xfId="1683" xr:uid="{00000000-0005-0000-0000-0000B5060000}"/>
    <cellStyle name="Финансовый [0] 2 6 2" xfId="1994" xr:uid="{00000000-0005-0000-0000-0000B6060000}"/>
    <cellStyle name="Финансовый [0] 2 7" xfId="1839" xr:uid="{00000000-0005-0000-0000-0000B7060000}"/>
    <cellStyle name="Финансовый [0] 3" xfId="1477" xr:uid="{00000000-0005-0000-0000-0000B8060000}"/>
    <cellStyle name="Финансовый [0] 3 2" xfId="1478" xr:uid="{00000000-0005-0000-0000-0000B9060000}"/>
    <cellStyle name="Финансовый [0] 3 2 2" xfId="1479" xr:uid="{00000000-0005-0000-0000-0000BA060000}"/>
    <cellStyle name="Финансовый [0] 3 2 2 2" xfId="1692" xr:uid="{00000000-0005-0000-0000-0000BB060000}"/>
    <cellStyle name="Финансовый [0] 3 2 2 2 2" xfId="2003" xr:uid="{00000000-0005-0000-0000-0000BC060000}"/>
    <cellStyle name="Финансовый [0] 3 2 2 3" xfId="1848" xr:uid="{00000000-0005-0000-0000-0000BD060000}"/>
    <cellStyle name="Финансовый [0] 3 2 3" xfId="1691" xr:uid="{00000000-0005-0000-0000-0000BE060000}"/>
    <cellStyle name="Финансовый [0] 3 2 3 2" xfId="2002" xr:uid="{00000000-0005-0000-0000-0000BF060000}"/>
    <cellStyle name="Финансовый [0] 3 2 4" xfId="1847" xr:uid="{00000000-0005-0000-0000-0000C0060000}"/>
    <cellStyle name="Финансовый [0] 3 3" xfId="1480" xr:uid="{00000000-0005-0000-0000-0000C1060000}"/>
    <cellStyle name="Финансовый [0] 3 3 2" xfId="1481" xr:uid="{00000000-0005-0000-0000-0000C2060000}"/>
    <cellStyle name="Финансовый [0] 3 3 2 2" xfId="1694" xr:uid="{00000000-0005-0000-0000-0000C3060000}"/>
    <cellStyle name="Финансовый [0] 3 3 2 2 2" xfId="2005" xr:uid="{00000000-0005-0000-0000-0000C4060000}"/>
    <cellStyle name="Финансовый [0] 3 3 2 3" xfId="1850" xr:uid="{00000000-0005-0000-0000-0000C5060000}"/>
    <cellStyle name="Финансовый [0] 3 3 3" xfId="1693" xr:uid="{00000000-0005-0000-0000-0000C6060000}"/>
    <cellStyle name="Финансовый [0] 3 3 3 2" xfId="2004" xr:uid="{00000000-0005-0000-0000-0000C7060000}"/>
    <cellStyle name="Финансовый [0] 3 3 4" xfId="1849" xr:uid="{00000000-0005-0000-0000-0000C8060000}"/>
    <cellStyle name="Финансовый [0] 3 4" xfId="1482" xr:uid="{00000000-0005-0000-0000-0000C9060000}"/>
    <cellStyle name="Финансовый [0] 3 4 2" xfId="1695" xr:uid="{00000000-0005-0000-0000-0000CA060000}"/>
    <cellStyle name="Финансовый [0] 3 4 2 2" xfId="2006" xr:uid="{00000000-0005-0000-0000-0000CB060000}"/>
    <cellStyle name="Финансовый [0] 3 4 3" xfId="1851" xr:uid="{00000000-0005-0000-0000-0000CC060000}"/>
    <cellStyle name="Финансовый [0] 3 5" xfId="1483" xr:uid="{00000000-0005-0000-0000-0000CD060000}"/>
    <cellStyle name="Финансовый [0] 3 5 2" xfId="1696" xr:uid="{00000000-0005-0000-0000-0000CE060000}"/>
    <cellStyle name="Финансовый [0] 3 5 2 2" xfId="2007" xr:uid="{00000000-0005-0000-0000-0000CF060000}"/>
    <cellStyle name="Финансовый [0] 3 5 3" xfId="1852" xr:uid="{00000000-0005-0000-0000-0000D0060000}"/>
    <cellStyle name="Финансовый [0] 3 6" xfId="1690" xr:uid="{00000000-0005-0000-0000-0000D1060000}"/>
    <cellStyle name="Финансовый [0] 3 6 2" xfId="2001" xr:uid="{00000000-0005-0000-0000-0000D2060000}"/>
    <cellStyle name="Финансовый [0] 3 7" xfId="1846" xr:uid="{00000000-0005-0000-0000-0000D3060000}"/>
    <cellStyle name="Финансовый [0] 4" xfId="1484" xr:uid="{00000000-0005-0000-0000-0000D4060000}"/>
    <cellStyle name="Финансовый [0] 4 2" xfId="1485" xr:uid="{00000000-0005-0000-0000-0000D5060000}"/>
    <cellStyle name="Финансовый [0] 4 2 2" xfId="1697" xr:uid="{00000000-0005-0000-0000-0000D6060000}"/>
    <cellStyle name="Финансовый [0] 5" xfId="1486" xr:uid="{00000000-0005-0000-0000-0000D7060000}"/>
    <cellStyle name="Финансовый [0] 6" xfId="1487" xr:uid="{00000000-0005-0000-0000-0000D8060000}"/>
    <cellStyle name="Финансовый [0] 7" xfId="1488" xr:uid="{00000000-0005-0000-0000-0000D9060000}"/>
    <cellStyle name="Финансовый [0] 7 2" xfId="1698" xr:uid="{00000000-0005-0000-0000-0000DA060000}"/>
    <cellStyle name="Финансовый [0] 7 2 2" xfId="2008" xr:uid="{00000000-0005-0000-0000-0000DB060000}"/>
    <cellStyle name="Финансовый [0] 7 3" xfId="1853" xr:uid="{00000000-0005-0000-0000-0000DC060000}"/>
    <cellStyle name="Финансовый [0] 8" xfId="1682" xr:uid="{00000000-0005-0000-0000-0000DD060000}"/>
    <cellStyle name="Финансовый [0] 8 2" xfId="1993" xr:uid="{00000000-0005-0000-0000-0000DE060000}"/>
    <cellStyle name="Финансовый [0] 9" xfId="1838" xr:uid="{00000000-0005-0000-0000-0000DF060000}"/>
    <cellStyle name="Финансовый 10" xfId="1489" xr:uid="{00000000-0005-0000-0000-0000E0060000}"/>
    <cellStyle name="Финансовый 10 2" xfId="1490" xr:uid="{00000000-0005-0000-0000-0000E1060000}"/>
    <cellStyle name="Финансовый 10 2 2" xfId="1491" xr:uid="{00000000-0005-0000-0000-0000E2060000}"/>
    <cellStyle name="Финансовый 10 2 2 2" xfId="1701" xr:uid="{00000000-0005-0000-0000-0000E3060000}"/>
    <cellStyle name="Финансовый 10 2 2 2 2" xfId="2011" xr:uid="{00000000-0005-0000-0000-0000E4060000}"/>
    <cellStyle name="Финансовый 10 2 2 3" xfId="1856" xr:uid="{00000000-0005-0000-0000-0000E5060000}"/>
    <cellStyle name="Финансовый 10 2 3" xfId="1700" xr:uid="{00000000-0005-0000-0000-0000E6060000}"/>
    <cellStyle name="Финансовый 10 2 3 2" xfId="2010" xr:uid="{00000000-0005-0000-0000-0000E7060000}"/>
    <cellStyle name="Финансовый 10 2 4" xfId="1855" xr:uid="{00000000-0005-0000-0000-0000E8060000}"/>
    <cellStyle name="Финансовый 10 3" xfId="1492" xr:uid="{00000000-0005-0000-0000-0000E9060000}"/>
    <cellStyle name="Финансовый 10 3 2" xfId="1702" xr:uid="{00000000-0005-0000-0000-0000EA060000}"/>
    <cellStyle name="Финансовый 10 3 2 2" xfId="2012" xr:uid="{00000000-0005-0000-0000-0000EB060000}"/>
    <cellStyle name="Финансовый 10 3 3" xfId="1857" xr:uid="{00000000-0005-0000-0000-0000EC060000}"/>
    <cellStyle name="Финансовый 10 4" xfId="1699" xr:uid="{00000000-0005-0000-0000-0000ED060000}"/>
    <cellStyle name="Финансовый 10 4 2" xfId="2009" xr:uid="{00000000-0005-0000-0000-0000EE060000}"/>
    <cellStyle name="Финансовый 10 5" xfId="1854" xr:uid="{00000000-0005-0000-0000-0000EF060000}"/>
    <cellStyle name="Финансовый 11" xfId="1493" xr:uid="{00000000-0005-0000-0000-0000F0060000}"/>
    <cellStyle name="Финансовый 11 2" xfId="1494" xr:uid="{00000000-0005-0000-0000-0000F1060000}"/>
    <cellStyle name="Финансовый 11 2 2" xfId="1495" xr:uid="{00000000-0005-0000-0000-0000F2060000}"/>
    <cellStyle name="Финансовый 11 2 2 2" xfId="1705" xr:uid="{00000000-0005-0000-0000-0000F3060000}"/>
    <cellStyle name="Финансовый 11 2 2 2 2" xfId="2015" xr:uid="{00000000-0005-0000-0000-0000F4060000}"/>
    <cellStyle name="Финансовый 11 2 2 3" xfId="1860" xr:uid="{00000000-0005-0000-0000-0000F5060000}"/>
    <cellStyle name="Финансовый 11 2 3" xfId="1704" xr:uid="{00000000-0005-0000-0000-0000F6060000}"/>
    <cellStyle name="Финансовый 11 2 3 2" xfId="2014" xr:uid="{00000000-0005-0000-0000-0000F7060000}"/>
    <cellStyle name="Финансовый 11 2 4" xfId="1859" xr:uid="{00000000-0005-0000-0000-0000F8060000}"/>
    <cellStyle name="Финансовый 11 3" xfId="1496" xr:uid="{00000000-0005-0000-0000-0000F9060000}"/>
    <cellStyle name="Финансовый 11 3 2" xfId="1706" xr:uid="{00000000-0005-0000-0000-0000FA060000}"/>
    <cellStyle name="Финансовый 11 3 2 2" xfId="2016" xr:uid="{00000000-0005-0000-0000-0000FB060000}"/>
    <cellStyle name="Финансовый 11 3 3" xfId="1861" xr:uid="{00000000-0005-0000-0000-0000FC060000}"/>
    <cellStyle name="Финансовый 11 4" xfId="1703" xr:uid="{00000000-0005-0000-0000-0000FD060000}"/>
    <cellStyle name="Финансовый 11 4 2" xfId="2013" xr:uid="{00000000-0005-0000-0000-0000FE060000}"/>
    <cellStyle name="Финансовый 11 5" xfId="1858" xr:uid="{00000000-0005-0000-0000-0000FF060000}"/>
    <cellStyle name="Финансовый 12" xfId="1497" xr:uid="{00000000-0005-0000-0000-000000070000}"/>
    <cellStyle name="Финансовый 12 2" xfId="1498" xr:uid="{00000000-0005-0000-0000-000001070000}"/>
    <cellStyle name="Финансовый 12 2 2" xfId="1499" xr:uid="{00000000-0005-0000-0000-000002070000}"/>
    <cellStyle name="Финансовый 12 2 2 2" xfId="1709" xr:uid="{00000000-0005-0000-0000-000003070000}"/>
    <cellStyle name="Финансовый 12 2 2 2 2" xfId="2019" xr:uid="{00000000-0005-0000-0000-000004070000}"/>
    <cellStyle name="Финансовый 12 2 2 3" xfId="1864" xr:uid="{00000000-0005-0000-0000-000005070000}"/>
    <cellStyle name="Финансовый 12 2 3" xfId="1708" xr:uid="{00000000-0005-0000-0000-000006070000}"/>
    <cellStyle name="Финансовый 12 2 3 2" xfId="2018" xr:uid="{00000000-0005-0000-0000-000007070000}"/>
    <cellStyle name="Финансовый 12 2 4" xfId="1863" xr:uid="{00000000-0005-0000-0000-000008070000}"/>
    <cellStyle name="Финансовый 12 3" xfId="1500" xr:uid="{00000000-0005-0000-0000-000009070000}"/>
    <cellStyle name="Финансовый 12 3 2" xfId="1710" xr:uid="{00000000-0005-0000-0000-00000A070000}"/>
    <cellStyle name="Финансовый 12 3 2 2" xfId="2020" xr:uid="{00000000-0005-0000-0000-00000B070000}"/>
    <cellStyle name="Финансовый 12 3 3" xfId="1865" xr:uid="{00000000-0005-0000-0000-00000C070000}"/>
    <cellStyle name="Финансовый 12 4" xfId="1707" xr:uid="{00000000-0005-0000-0000-00000D070000}"/>
    <cellStyle name="Финансовый 12 4 2" xfId="2017" xr:uid="{00000000-0005-0000-0000-00000E070000}"/>
    <cellStyle name="Финансовый 12 5" xfId="1862" xr:uid="{00000000-0005-0000-0000-00000F070000}"/>
    <cellStyle name="Финансовый 13" xfId="1501" xr:uid="{00000000-0005-0000-0000-000010070000}"/>
    <cellStyle name="Финансовый 13 2" xfId="1502" xr:uid="{00000000-0005-0000-0000-000011070000}"/>
    <cellStyle name="Финансовый 13 2 2" xfId="1503" xr:uid="{00000000-0005-0000-0000-000012070000}"/>
    <cellStyle name="Финансовый 13 2 2 2" xfId="1713" xr:uid="{00000000-0005-0000-0000-000013070000}"/>
    <cellStyle name="Финансовый 13 2 2 2 2" xfId="2023" xr:uid="{00000000-0005-0000-0000-000014070000}"/>
    <cellStyle name="Финансовый 13 2 2 3" xfId="1868" xr:uid="{00000000-0005-0000-0000-000015070000}"/>
    <cellStyle name="Финансовый 13 2 3" xfId="1712" xr:uid="{00000000-0005-0000-0000-000016070000}"/>
    <cellStyle name="Финансовый 13 2 3 2" xfId="2022" xr:uid="{00000000-0005-0000-0000-000017070000}"/>
    <cellStyle name="Финансовый 13 2 4" xfId="1867" xr:uid="{00000000-0005-0000-0000-000018070000}"/>
    <cellStyle name="Финансовый 13 3" xfId="1504" xr:uid="{00000000-0005-0000-0000-000019070000}"/>
    <cellStyle name="Финансовый 13 3 2" xfId="1714" xr:uid="{00000000-0005-0000-0000-00001A070000}"/>
    <cellStyle name="Финансовый 13 3 2 2" xfId="2024" xr:uid="{00000000-0005-0000-0000-00001B070000}"/>
    <cellStyle name="Финансовый 13 3 3" xfId="1869" xr:uid="{00000000-0005-0000-0000-00001C070000}"/>
    <cellStyle name="Финансовый 13 4" xfId="1711" xr:uid="{00000000-0005-0000-0000-00001D070000}"/>
    <cellStyle name="Финансовый 13 4 2" xfId="2021" xr:uid="{00000000-0005-0000-0000-00001E070000}"/>
    <cellStyle name="Финансовый 13 5" xfId="1866" xr:uid="{00000000-0005-0000-0000-00001F070000}"/>
    <cellStyle name="Финансовый 14" xfId="1505" xr:uid="{00000000-0005-0000-0000-000020070000}"/>
    <cellStyle name="Финансовый 14 2" xfId="1506" xr:uid="{00000000-0005-0000-0000-000021070000}"/>
    <cellStyle name="Финансовый 14 2 2" xfId="1507" xr:uid="{00000000-0005-0000-0000-000022070000}"/>
    <cellStyle name="Финансовый 14 2 2 2" xfId="1717" xr:uid="{00000000-0005-0000-0000-000023070000}"/>
    <cellStyle name="Финансовый 14 2 2 2 2" xfId="2027" xr:uid="{00000000-0005-0000-0000-000024070000}"/>
    <cellStyle name="Финансовый 14 2 2 3" xfId="1872" xr:uid="{00000000-0005-0000-0000-000025070000}"/>
    <cellStyle name="Финансовый 14 2 3" xfId="1716" xr:uid="{00000000-0005-0000-0000-000026070000}"/>
    <cellStyle name="Финансовый 14 2 3 2" xfId="2026" xr:uid="{00000000-0005-0000-0000-000027070000}"/>
    <cellStyle name="Финансовый 14 2 4" xfId="1871" xr:uid="{00000000-0005-0000-0000-000028070000}"/>
    <cellStyle name="Финансовый 14 3" xfId="1508" xr:uid="{00000000-0005-0000-0000-000029070000}"/>
    <cellStyle name="Финансовый 14 3 2" xfId="1718" xr:uid="{00000000-0005-0000-0000-00002A070000}"/>
    <cellStyle name="Финансовый 14 3 2 2" xfId="2028" xr:uid="{00000000-0005-0000-0000-00002B070000}"/>
    <cellStyle name="Финансовый 14 3 3" xfId="1873" xr:uid="{00000000-0005-0000-0000-00002C070000}"/>
    <cellStyle name="Финансовый 14 4" xfId="1715" xr:uid="{00000000-0005-0000-0000-00002D070000}"/>
    <cellStyle name="Финансовый 14 4 2" xfId="2025" xr:uid="{00000000-0005-0000-0000-00002E070000}"/>
    <cellStyle name="Финансовый 14 5" xfId="1870" xr:uid="{00000000-0005-0000-0000-00002F070000}"/>
    <cellStyle name="Финансовый 15" xfId="1509" xr:uid="{00000000-0005-0000-0000-000030070000}"/>
    <cellStyle name="Финансовый 15 2" xfId="1510" xr:uid="{00000000-0005-0000-0000-000031070000}"/>
    <cellStyle name="Финансовый 15 2 2" xfId="1511" xr:uid="{00000000-0005-0000-0000-000032070000}"/>
    <cellStyle name="Финансовый 15 2 2 2" xfId="1721" xr:uid="{00000000-0005-0000-0000-000033070000}"/>
    <cellStyle name="Финансовый 15 2 2 2 2" xfId="2031" xr:uid="{00000000-0005-0000-0000-000034070000}"/>
    <cellStyle name="Финансовый 15 2 2 3" xfId="1876" xr:uid="{00000000-0005-0000-0000-000035070000}"/>
    <cellStyle name="Финансовый 15 2 3" xfId="1720" xr:uid="{00000000-0005-0000-0000-000036070000}"/>
    <cellStyle name="Финансовый 15 2 3 2" xfId="2030" xr:uid="{00000000-0005-0000-0000-000037070000}"/>
    <cellStyle name="Финансовый 15 2 4" xfId="1875" xr:uid="{00000000-0005-0000-0000-000038070000}"/>
    <cellStyle name="Финансовый 15 3" xfId="1512" xr:uid="{00000000-0005-0000-0000-000039070000}"/>
    <cellStyle name="Финансовый 15 3 2" xfId="1722" xr:uid="{00000000-0005-0000-0000-00003A070000}"/>
    <cellStyle name="Финансовый 15 3 2 2" xfId="2032" xr:uid="{00000000-0005-0000-0000-00003B070000}"/>
    <cellStyle name="Финансовый 15 3 3" xfId="1877" xr:uid="{00000000-0005-0000-0000-00003C070000}"/>
    <cellStyle name="Финансовый 15 4" xfId="1719" xr:uid="{00000000-0005-0000-0000-00003D070000}"/>
    <cellStyle name="Финансовый 15 4 2" xfId="2029" xr:uid="{00000000-0005-0000-0000-00003E070000}"/>
    <cellStyle name="Финансовый 15 5" xfId="1874" xr:uid="{00000000-0005-0000-0000-00003F070000}"/>
    <cellStyle name="Финансовый 16" xfId="1513" xr:uid="{00000000-0005-0000-0000-000040070000}"/>
    <cellStyle name="Финансовый 16 2" xfId="1514" xr:uid="{00000000-0005-0000-0000-000041070000}"/>
    <cellStyle name="Финансовый 16 2 2" xfId="1724" xr:uid="{00000000-0005-0000-0000-000042070000}"/>
    <cellStyle name="Финансовый 16 2 2 2" xfId="2034" xr:uid="{00000000-0005-0000-0000-000043070000}"/>
    <cellStyle name="Финансовый 16 2 3" xfId="1879" xr:uid="{00000000-0005-0000-0000-000044070000}"/>
    <cellStyle name="Финансовый 16 3" xfId="1723" xr:uid="{00000000-0005-0000-0000-000045070000}"/>
    <cellStyle name="Финансовый 16 3 2" xfId="2033" xr:uid="{00000000-0005-0000-0000-000046070000}"/>
    <cellStyle name="Финансовый 16 4" xfId="1878" xr:uid="{00000000-0005-0000-0000-000047070000}"/>
    <cellStyle name="Финансовый 17" xfId="1515" xr:uid="{00000000-0005-0000-0000-000048070000}"/>
    <cellStyle name="Финансовый 17 2" xfId="1516" xr:uid="{00000000-0005-0000-0000-000049070000}"/>
    <cellStyle name="Финансовый 17 2 2" xfId="1726" xr:uid="{00000000-0005-0000-0000-00004A070000}"/>
    <cellStyle name="Финансовый 17 2 2 2" xfId="2036" xr:uid="{00000000-0005-0000-0000-00004B070000}"/>
    <cellStyle name="Финансовый 17 2 3" xfId="1881" xr:uid="{00000000-0005-0000-0000-00004C070000}"/>
    <cellStyle name="Финансовый 17 3" xfId="1725" xr:uid="{00000000-0005-0000-0000-00004D070000}"/>
    <cellStyle name="Финансовый 17 3 2" xfId="2035" xr:uid="{00000000-0005-0000-0000-00004E070000}"/>
    <cellStyle name="Финансовый 17 4" xfId="1880" xr:uid="{00000000-0005-0000-0000-00004F070000}"/>
    <cellStyle name="Финансовый 18" xfId="1517" xr:uid="{00000000-0005-0000-0000-000050070000}"/>
    <cellStyle name="Финансовый 18 2" xfId="1518" xr:uid="{00000000-0005-0000-0000-000051070000}"/>
    <cellStyle name="Финансовый 18 2 2" xfId="1728" xr:uid="{00000000-0005-0000-0000-000052070000}"/>
    <cellStyle name="Финансовый 18 2 2 2" xfId="2038" xr:uid="{00000000-0005-0000-0000-000053070000}"/>
    <cellStyle name="Финансовый 18 2 3" xfId="1883" xr:uid="{00000000-0005-0000-0000-000054070000}"/>
    <cellStyle name="Финансовый 18 3" xfId="1727" xr:uid="{00000000-0005-0000-0000-000055070000}"/>
    <cellStyle name="Финансовый 18 3 2" xfId="2037" xr:uid="{00000000-0005-0000-0000-000056070000}"/>
    <cellStyle name="Финансовый 18 4" xfId="1882" xr:uid="{00000000-0005-0000-0000-000057070000}"/>
    <cellStyle name="Финансовый 19" xfId="1519" xr:uid="{00000000-0005-0000-0000-000058070000}"/>
    <cellStyle name="Финансовый 19 2" xfId="1520" xr:uid="{00000000-0005-0000-0000-000059070000}"/>
    <cellStyle name="Финансовый 19 2 2" xfId="1730" xr:uid="{00000000-0005-0000-0000-00005A070000}"/>
    <cellStyle name="Финансовый 19 2 2 2" xfId="2040" xr:uid="{00000000-0005-0000-0000-00005B070000}"/>
    <cellStyle name="Финансовый 19 2 3" xfId="1885" xr:uid="{00000000-0005-0000-0000-00005C070000}"/>
    <cellStyle name="Финансовый 19 3" xfId="1729" xr:uid="{00000000-0005-0000-0000-00005D070000}"/>
    <cellStyle name="Финансовый 19 3 2" xfId="2039" xr:uid="{00000000-0005-0000-0000-00005E070000}"/>
    <cellStyle name="Финансовый 19 4" xfId="1884" xr:uid="{00000000-0005-0000-0000-00005F070000}"/>
    <cellStyle name="Финансовый 2" xfId="1521" xr:uid="{00000000-0005-0000-0000-000060070000}"/>
    <cellStyle name="Финансовый 2 2" xfId="1522" xr:uid="{00000000-0005-0000-0000-000061070000}"/>
    <cellStyle name="Финансовый 2 2 2" xfId="1523" xr:uid="{00000000-0005-0000-0000-000062070000}"/>
    <cellStyle name="Финансовый 2 2 2 2" xfId="1733" xr:uid="{00000000-0005-0000-0000-000063070000}"/>
    <cellStyle name="Финансовый 2 2 2 2 2" xfId="2043" xr:uid="{00000000-0005-0000-0000-000064070000}"/>
    <cellStyle name="Финансовый 2 2 2 3" xfId="1888" xr:uid="{00000000-0005-0000-0000-000065070000}"/>
    <cellStyle name="Финансовый 2 2 3" xfId="1732" xr:uid="{00000000-0005-0000-0000-000066070000}"/>
    <cellStyle name="Финансовый 2 2 3 2" xfId="2042" xr:uid="{00000000-0005-0000-0000-000067070000}"/>
    <cellStyle name="Финансовый 2 2 4" xfId="1887" xr:uid="{00000000-0005-0000-0000-000068070000}"/>
    <cellStyle name="Финансовый 2 3" xfId="1524" xr:uid="{00000000-0005-0000-0000-000069070000}"/>
    <cellStyle name="Финансовый 2 3 2" xfId="1525" xr:uid="{00000000-0005-0000-0000-00006A070000}"/>
    <cellStyle name="Финансовый 2 3 2 2" xfId="1735" xr:uid="{00000000-0005-0000-0000-00006B070000}"/>
    <cellStyle name="Финансовый 2 3 2 2 2" xfId="2045" xr:uid="{00000000-0005-0000-0000-00006C070000}"/>
    <cellStyle name="Финансовый 2 3 2 3" xfId="1890" xr:uid="{00000000-0005-0000-0000-00006D070000}"/>
    <cellStyle name="Финансовый 2 3 3" xfId="1734" xr:uid="{00000000-0005-0000-0000-00006E070000}"/>
    <cellStyle name="Финансовый 2 3 3 2" xfId="2044" xr:uid="{00000000-0005-0000-0000-00006F070000}"/>
    <cellStyle name="Финансовый 2 3 4" xfId="1889" xr:uid="{00000000-0005-0000-0000-000070070000}"/>
    <cellStyle name="Финансовый 2 4" xfId="1526" xr:uid="{00000000-0005-0000-0000-000071070000}"/>
    <cellStyle name="Финансовый 2 5" xfId="1527" xr:uid="{00000000-0005-0000-0000-000072070000}"/>
    <cellStyle name="Финансовый 2 5 2" xfId="1736" xr:uid="{00000000-0005-0000-0000-000073070000}"/>
    <cellStyle name="Финансовый 2 5 2 2" xfId="2046" xr:uid="{00000000-0005-0000-0000-000074070000}"/>
    <cellStyle name="Финансовый 2 5 3" xfId="1891" xr:uid="{00000000-0005-0000-0000-000075070000}"/>
    <cellStyle name="Финансовый 2 6" xfId="1731" xr:uid="{00000000-0005-0000-0000-000076070000}"/>
    <cellStyle name="Финансовый 2 6 2" xfId="2041" xr:uid="{00000000-0005-0000-0000-000077070000}"/>
    <cellStyle name="Финансовый 2 7" xfId="1886" xr:uid="{00000000-0005-0000-0000-000078070000}"/>
    <cellStyle name="Финансовый 20" xfId="1528" xr:uid="{00000000-0005-0000-0000-000079070000}"/>
    <cellStyle name="Финансовый 20 2" xfId="1529" xr:uid="{00000000-0005-0000-0000-00007A070000}"/>
    <cellStyle name="Финансовый 20 2 2" xfId="1738" xr:uid="{00000000-0005-0000-0000-00007B070000}"/>
    <cellStyle name="Финансовый 20 2 2 2" xfId="2048" xr:uid="{00000000-0005-0000-0000-00007C070000}"/>
    <cellStyle name="Финансовый 20 2 3" xfId="1893" xr:uid="{00000000-0005-0000-0000-00007D070000}"/>
    <cellStyle name="Финансовый 20 3" xfId="1737" xr:uid="{00000000-0005-0000-0000-00007E070000}"/>
    <cellStyle name="Финансовый 20 3 2" xfId="2047" xr:uid="{00000000-0005-0000-0000-00007F070000}"/>
    <cellStyle name="Финансовый 20 4" xfId="1892" xr:uid="{00000000-0005-0000-0000-000080070000}"/>
    <cellStyle name="Финансовый 21" xfId="1530" xr:uid="{00000000-0005-0000-0000-000081070000}"/>
    <cellStyle name="Финансовый 21 2" xfId="1531" xr:uid="{00000000-0005-0000-0000-000082070000}"/>
    <cellStyle name="Финансовый 21 2 2" xfId="1740" xr:uid="{00000000-0005-0000-0000-000083070000}"/>
    <cellStyle name="Финансовый 21 2 2 2" xfId="2050" xr:uid="{00000000-0005-0000-0000-000084070000}"/>
    <cellStyle name="Финансовый 21 2 3" xfId="1895" xr:uid="{00000000-0005-0000-0000-000085070000}"/>
    <cellStyle name="Финансовый 21 3" xfId="1739" xr:uid="{00000000-0005-0000-0000-000086070000}"/>
    <cellStyle name="Финансовый 21 3 2" xfId="2049" xr:uid="{00000000-0005-0000-0000-000087070000}"/>
    <cellStyle name="Финансовый 21 4" xfId="1894" xr:uid="{00000000-0005-0000-0000-000088070000}"/>
    <cellStyle name="Финансовый 22" xfId="1532" xr:uid="{00000000-0005-0000-0000-000089070000}"/>
    <cellStyle name="Финансовый 23" xfId="1533" xr:uid="{00000000-0005-0000-0000-00008A070000}"/>
    <cellStyle name="Финансовый 24" xfId="1534" xr:uid="{00000000-0005-0000-0000-00008B070000}"/>
    <cellStyle name="Финансовый 24 2" xfId="1535" xr:uid="{00000000-0005-0000-0000-00008C070000}"/>
    <cellStyle name="Финансовый 24 2 2" xfId="1742" xr:uid="{00000000-0005-0000-0000-00008D070000}"/>
    <cellStyle name="Финансовый 24 2 2 2" xfId="2052" xr:uid="{00000000-0005-0000-0000-00008E070000}"/>
    <cellStyle name="Финансовый 24 2 3" xfId="1897" xr:uid="{00000000-0005-0000-0000-00008F070000}"/>
    <cellStyle name="Финансовый 24 3" xfId="1741" xr:uid="{00000000-0005-0000-0000-000090070000}"/>
    <cellStyle name="Финансовый 24 3 2" xfId="2051" xr:uid="{00000000-0005-0000-0000-000091070000}"/>
    <cellStyle name="Финансовый 24 4" xfId="1896" xr:uid="{00000000-0005-0000-0000-000092070000}"/>
    <cellStyle name="Финансовый 25" xfId="1536" xr:uid="{00000000-0005-0000-0000-000093070000}"/>
    <cellStyle name="Финансовый 25 2" xfId="1537" xr:uid="{00000000-0005-0000-0000-000094070000}"/>
    <cellStyle name="Финансовый 25 2 2" xfId="1744" xr:uid="{00000000-0005-0000-0000-000095070000}"/>
    <cellStyle name="Финансовый 25 2 2 2" xfId="2054" xr:uid="{00000000-0005-0000-0000-000096070000}"/>
    <cellStyle name="Финансовый 25 2 3" xfId="1899" xr:uid="{00000000-0005-0000-0000-000097070000}"/>
    <cellStyle name="Финансовый 25 3" xfId="1743" xr:uid="{00000000-0005-0000-0000-000098070000}"/>
    <cellStyle name="Финансовый 25 3 2" xfId="2053" xr:uid="{00000000-0005-0000-0000-000099070000}"/>
    <cellStyle name="Финансовый 25 4" xfId="1898" xr:uid="{00000000-0005-0000-0000-00009A070000}"/>
    <cellStyle name="Финансовый 26" xfId="1538" xr:uid="{00000000-0005-0000-0000-00009B070000}"/>
    <cellStyle name="Финансовый 26 2" xfId="1539" xr:uid="{00000000-0005-0000-0000-00009C070000}"/>
    <cellStyle name="Финансовый 26 2 2" xfId="1746" xr:uid="{00000000-0005-0000-0000-00009D070000}"/>
    <cellStyle name="Финансовый 26 2 2 2" xfId="2056" xr:uid="{00000000-0005-0000-0000-00009E070000}"/>
    <cellStyle name="Финансовый 26 2 3" xfId="1901" xr:uid="{00000000-0005-0000-0000-00009F070000}"/>
    <cellStyle name="Финансовый 26 3" xfId="1745" xr:uid="{00000000-0005-0000-0000-0000A0070000}"/>
    <cellStyle name="Финансовый 26 3 2" xfId="2055" xr:uid="{00000000-0005-0000-0000-0000A1070000}"/>
    <cellStyle name="Финансовый 26 4" xfId="1900" xr:uid="{00000000-0005-0000-0000-0000A2070000}"/>
    <cellStyle name="Финансовый 27" xfId="1540" xr:uid="{00000000-0005-0000-0000-0000A3070000}"/>
    <cellStyle name="Финансовый 27 2" xfId="1541" xr:uid="{00000000-0005-0000-0000-0000A4070000}"/>
    <cellStyle name="Финансовый 27 2 2" xfId="1748" xr:uid="{00000000-0005-0000-0000-0000A5070000}"/>
    <cellStyle name="Финансовый 27 2 2 2" xfId="2058" xr:uid="{00000000-0005-0000-0000-0000A6070000}"/>
    <cellStyle name="Финансовый 27 2 3" xfId="1903" xr:uid="{00000000-0005-0000-0000-0000A7070000}"/>
    <cellStyle name="Финансовый 27 3" xfId="1747" xr:uid="{00000000-0005-0000-0000-0000A8070000}"/>
    <cellStyle name="Финансовый 27 3 2" xfId="2057" xr:uid="{00000000-0005-0000-0000-0000A9070000}"/>
    <cellStyle name="Финансовый 27 4" xfId="1902" xr:uid="{00000000-0005-0000-0000-0000AA070000}"/>
    <cellStyle name="Финансовый 28" xfId="1542" xr:uid="{00000000-0005-0000-0000-0000AB070000}"/>
    <cellStyle name="Финансовый 28 2" xfId="1543" xr:uid="{00000000-0005-0000-0000-0000AC070000}"/>
    <cellStyle name="Финансовый 28 2 2" xfId="1750" xr:uid="{00000000-0005-0000-0000-0000AD070000}"/>
    <cellStyle name="Финансовый 28 2 2 2" xfId="2060" xr:uid="{00000000-0005-0000-0000-0000AE070000}"/>
    <cellStyle name="Финансовый 28 2 3" xfId="1905" xr:uid="{00000000-0005-0000-0000-0000AF070000}"/>
    <cellStyle name="Финансовый 28 3" xfId="1749" xr:uid="{00000000-0005-0000-0000-0000B0070000}"/>
    <cellStyle name="Финансовый 28 3 2" xfId="2059" xr:uid="{00000000-0005-0000-0000-0000B1070000}"/>
    <cellStyle name="Финансовый 28 4" xfId="1904" xr:uid="{00000000-0005-0000-0000-0000B2070000}"/>
    <cellStyle name="Финансовый 29" xfId="1544" xr:uid="{00000000-0005-0000-0000-0000B3070000}"/>
    <cellStyle name="Финансовый 29 2" xfId="1545" xr:uid="{00000000-0005-0000-0000-0000B4070000}"/>
    <cellStyle name="Финансовый 29 2 2" xfId="1752" xr:uid="{00000000-0005-0000-0000-0000B5070000}"/>
    <cellStyle name="Финансовый 29 2 2 2" xfId="2062" xr:uid="{00000000-0005-0000-0000-0000B6070000}"/>
    <cellStyle name="Финансовый 29 2 3" xfId="1907" xr:uid="{00000000-0005-0000-0000-0000B7070000}"/>
    <cellStyle name="Финансовый 29 3" xfId="1751" xr:uid="{00000000-0005-0000-0000-0000B8070000}"/>
    <cellStyle name="Финансовый 29 3 2" xfId="2061" xr:uid="{00000000-0005-0000-0000-0000B9070000}"/>
    <cellStyle name="Финансовый 29 4" xfId="1906" xr:uid="{00000000-0005-0000-0000-0000BA070000}"/>
    <cellStyle name="Финансовый 3" xfId="1546" xr:uid="{00000000-0005-0000-0000-0000BB070000}"/>
    <cellStyle name="Финансовый 3 2" xfId="1547" xr:uid="{00000000-0005-0000-0000-0000BC070000}"/>
    <cellStyle name="Финансовый 3 2 2" xfId="1548" xr:uid="{00000000-0005-0000-0000-0000BD070000}"/>
    <cellStyle name="Финансовый 3 2 2 2" xfId="1549" xr:uid="{00000000-0005-0000-0000-0000BE070000}"/>
    <cellStyle name="Финансовый 3 2 2 2 2" xfId="1756" xr:uid="{00000000-0005-0000-0000-0000BF070000}"/>
    <cellStyle name="Финансовый 3 2 2 2 2 2" xfId="2066" xr:uid="{00000000-0005-0000-0000-0000C0070000}"/>
    <cellStyle name="Финансовый 3 2 2 2 3" xfId="1911" xr:uid="{00000000-0005-0000-0000-0000C1070000}"/>
    <cellStyle name="Финансовый 3 2 2 3" xfId="1755" xr:uid="{00000000-0005-0000-0000-0000C2070000}"/>
    <cellStyle name="Финансовый 3 2 2 3 2" xfId="2065" xr:uid="{00000000-0005-0000-0000-0000C3070000}"/>
    <cellStyle name="Финансовый 3 2 2 4" xfId="1910" xr:uid="{00000000-0005-0000-0000-0000C4070000}"/>
    <cellStyle name="Финансовый 3 2 3" xfId="1550" xr:uid="{00000000-0005-0000-0000-0000C5070000}"/>
    <cellStyle name="Финансовый 3 2 3 2" xfId="1757" xr:uid="{00000000-0005-0000-0000-0000C6070000}"/>
    <cellStyle name="Финансовый 3 2 3 2 2" xfId="2067" xr:uid="{00000000-0005-0000-0000-0000C7070000}"/>
    <cellStyle name="Финансовый 3 2 3 3" xfId="1912" xr:uid="{00000000-0005-0000-0000-0000C8070000}"/>
    <cellStyle name="Финансовый 3 2 4" xfId="1754" xr:uid="{00000000-0005-0000-0000-0000C9070000}"/>
    <cellStyle name="Финансовый 3 2 4 2" xfId="2064" xr:uid="{00000000-0005-0000-0000-0000CA070000}"/>
    <cellStyle name="Финансовый 3 2 5" xfId="1909" xr:uid="{00000000-0005-0000-0000-0000CB070000}"/>
    <cellStyle name="Финансовый 3 3" xfId="1551" xr:uid="{00000000-0005-0000-0000-0000CC070000}"/>
    <cellStyle name="Финансовый 3 4" xfId="1552" xr:uid="{00000000-0005-0000-0000-0000CD070000}"/>
    <cellStyle name="Финансовый 3 4 2" xfId="1758" xr:uid="{00000000-0005-0000-0000-0000CE070000}"/>
    <cellStyle name="Финансовый 3 4 2 2" xfId="2068" xr:uid="{00000000-0005-0000-0000-0000CF070000}"/>
    <cellStyle name="Финансовый 3 4 3" xfId="1913" xr:uid="{00000000-0005-0000-0000-0000D0070000}"/>
    <cellStyle name="Финансовый 3 5" xfId="1753" xr:uid="{00000000-0005-0000-0000-0000D1070000}"/>
    <cellStyle name="Финансовый 3 5 2" xfId="2063" xr:uid="{00000000-0005-0000-0000-0000D2070000}"/>
    <cellStyle name="Финансовый 3 6" xfId="1908" xr:uid="{00000000-0005-0000-0000-0000D3070000}"/>
    <cellStyle name="Финансовый 30" xfId="1553" xr:uid="{00000000-0005-0000-0000-0000D4070000}"/>
    <cellStyle name="Финансовый 30 2" xfId="1554" xr:uid="{00000000-0005-0000-0000-0000D5070000}"/>
    <cellStyle name="Финансовый 30 2 2" xfId="1760" xr:uid="{00000000-0005-0000-0000-0000D6070000}"/>
    <cellStyle name="Финансовый 30 2 2 2" xfId="2070" xr:uid="{00000000-0005-0000-0000-0000D7070000}"/>
    <cellStyle name="Финансовый 30 2 3" xfId="1915" xr:uid="{00000000-0005-0000-0000-0000D8070000}"/>
    <cellStyle name="Финансовый 30 3" xfId="1759" xr:uid="{00000000-0005-0000-0000-0000D9070000}"/>
    <cellStyle name="Финансовый 30 3 2" xfId="2069" xr:uid="{00000000-0005-0000-0000-0000DA070000}"/>
    <cellStyle name="Финансовый 30 4" xfId="1914" xr:uid="{00000000-0005-0000-0000-0000DB070000}"/>
    <cellStyle name="Финансовый 31" xfId="1555" xr:uid="{00000000-0005-0000-0000-0000DC070000}"/>
    <cellStyle name="Финансовый 31 2" xfId="1556" xr:uid="{00000000-0005-0000-0000-0000DD070000}"/>
    <cellStyle name="Финансовый 31 2 2" xfId="1762" xr:uid="{00000000-0005-0000-0000-0000DE070000}"/>
    <cellStyle name="Финансовый 31 2 2 2" xfId="2072" xr:uid="{00000000-0005-0000-0000-0000DF070000}"/>
    <cellStyle name="Финансовый 31 2 3" xfId="1917" xr:uid="{00000000-0005-0000-0000-0000E0070000}"/>
    <cellStyle name="Финансовый 31 3" xfId="1761" xr:uid="{00000000-0005-0000-0000-0000E1070000}"/>
    <cellStyle name="Финансовый 31 3 2" xfId="2071" xr:uid="{00000000-0005-0000-0000-0000E2070000}"/>
    <cellStyle name="Финансовый 31 4" xfId="1916" xr:uid="{00000000-0005-0000-0000-0000E3070000}"/>
    <cellStyle name="Финансовый 32" xfId="1557" xr:uid="{00000000-0005-0000-0000-0000E4070000}"/>
    <cellStyle name="Финансовый 32 2" xfId="1558" xr:uid="{00000000-0005-0000-0000-0000E5070000}"/>
    <cellStyle name="Финансовый 32 2 2" xfId="1764" xr:uid="{00000000-0005-0000-0000-0000E6070000}"/>
    <cellStyle name="Финансовый 32 2 2 2" xfId="2074" xr:uid="{00000000-0005-0000-0000-0000E7070000}"/>
    <cellStyle name="Финансовый 32 2 3" xfId="1919" xr:uid="{00000000-0005-0000-0000-0000E8070000}"/>
    <cellStyle name="Финансовый 32 3" xfId="1763" xr:uid="{00000000-0005-0000-0000-0000E9070000}"/>
    <cellStyle name="Финансовый 32 3 2" xfId="2073" xr:uid="{00000000-0005-0000-0000-0000EA070000}"/>
    <cellStyle name="Финансовый 32 4" xfId="1918" xr:uid="{00000000-0005-0000-0000-0000EB070000}"/>
    <cellStyle name="Финансовый 33" xfId="1559" xr:uid="{00000000-0005-0000-0000-0000EC070000}"/>
    <cellStyle name="Финансовый 33 2" xfId="1560" xr:uid="{00000000-0005-0000-0000-0000ED070000}"/>
    <cellStyle name="Финансовый 33 2 2" xfId="1766" xr:uid="{00000000-0005-0000-0000-0000EE070000}"/>
    <cellStyle name="Финансовый 33 2 2 2" xfId="2076" xr:uid="{00000000-0005-0000-0000-0000EF070000}"/>
    <cellStyle name="Финансовый 33 2 3" xfId="1921" xr:uid="{00000000-0005-0000-0000-0000F0070000}"/>
    <cellStyle name="Финансовый 33 3" xfId="1765" xr:uid="{00000000-0005-0000-0000-0000F1070000}"/>
    <cellStyle name="Финансовый 33 3 2" xfId="2075" xr:uid="{00000000-0005-0000-0000-0000F2070000}"/>
    <cellStyle name="Финансовый 33 4" xfId="1920" xr:uid="{00000000-0005-0000-0000-0000F3070000}"/>
    <cellStyle name="Финансовый 34" xfId="1561" xr:uid="{00000000-0005-0000-0000-0000F4070000}"/>
    <cellStyle name="Финансовый 34 2" xfId="1562" xr:uid="{00000000-0005-0000-0000-0000F5070000}"/>
    <cellStyle name="Финансовый 34 2 2" xfId="1768" xr:uid="{00000000-0005-0000-0000-0000F6070000}"/>
    <cellStyle name="Финансовый 34 2 2 2" xfId="2078" xr:uid="{00000000-0005-0000-0000-0000F7070000}"/>
    <cellStyle name="Финансовый 34 2 3" xfId="1923" xr:uid="{00000000-0005-0000-0000-0000F8070000}"/>
    <cellStyle name="Финансовый 34 3" xfId="1767" xr:uid="{00000000-0005-0000-0000-0000F9070000}"/>
    <cellStyle name="Финансовый 34 3 2" xfId="2077" xr:uid="{00000000-0005-0000-0000-0000FA070000}"/>
    <cellStyle name="Финансовый 34 4" xfId="1922" xr:uid="{00000000-0005-0000-0000-0000FB070000}"/>
    <cellStyle name="Финансовый 35" xfId="1563" xr:uid="{00000000-0005-0000-0000-0000FC070000}"/>
    <cellStyle name="Финансовый 35 2" xfId="1564" xr:uid="{00000000-0005-0000-0000-0000FD070000}"/>
    <cellStyle name="Финансовый 35 2 2" xfId="1770" xr:uid="{00000000-0005-0000-0000-0000FE070000}"/>
    <cellStyle name="Финансовый 35 2 2 2" xfId="2080" xr:uid="{00000000-0005-0000-0000-0000FF070000}"/>
    <cellStyle name="Финансовый 35 2 3" xfId="1925" xr:uid="{00000000-0005-0000-0000-000000080000}"/>
    <cellStyle name="Финансовый 35 3" xfId="1769" xr:uid="{00000000-0005-0000-0000-000001080000}"/>
    <cellStyle name="Финансовый 35 3 2" xfId="2079" xr:uid="{00000000-0005-0000-0000-000002080000}"/>
    <cellStyle name="Финансовый 35 4" xfId="1924" xr:uid="{00000000-0005-0000-0000-000003080000}"/>
    <cellStyle name="Финансовый 36" xfId="1565" xr:uid="{00000000-0005-0000-0000-000004080000}"/>
    <cellStyle name="Финансовый 36 2" xfId="1566" xr:uid="{00000000-0005-0000-0000-000005080000}"/>
    <cellStyle name="Финансовый 36 2 2" xfId="1772" xr:uid="{00000000-0005-0000-0000-000006080000}"/>
    <cellStyle name="Финансовый 36 2 2 2" xfId="2082" xr:uid="{00000000-0005-0000-0000-000007080000}"/>
    <cellStyle name="Финансовый 36 2 3" xfId="1927" xr:uid="{00000000-0005-0000-0000-000008080000}"/>
    <cellStyle name="Финансовый 36 3" xfId="1771" xr:uid="{00000000-0005-0000-0000-000009080000}"/>
    <cellStyle name="Финансовый 36 3 2" xfId="2081" xr:uid="{00000000-0005-0000-0000-00000A080000}"/>
    <cellStyle name="Финансовый 36 4" xfId="1926" xr:uid="{00000000-0005-0000-0000-00000B080000}"/>
    <cellStyle name="Финансовый 37" xfId="1567" xr:uid="{00000000-0005-0000-0000-00000C080000}"/>
    <cellStyle name="Финансовый 37 2" xfId="1568" xr:uid="{00000000-0005-0000-0000-00000D080000}"/>
    <cellStyle name="Финансовый 37 2 2" xfId="1774" xr:uid="{00000000-0005-0000-0000-00000E080000}"/>
    <cellStyle name="Финансовый 37 2 2 2" xfId="2084" xr:uid="{00000000-0005-0000-0000-00000F080000}"/>
    <cellStyle name="Финансовый 37 2 3" xfId="1929" xr:uid="{00000000-0005-0000-0000-000010080000}"/>
    <cellStyle name="Финансовый 37 3" xfId="1773" xr:uid="{00000000-0005-0000-0000-000011080000}"/>
    <cellStyle name="Финансовый 37 3 2" xfId="2083" xr:uid="{00000000-0005-0000-0000-000012080000}"/>
    <cellStyle name="Финансовый 37 4" xfId="1928" xr:uid="{00000000-0005-0000-0000-000013080000}"/>
    <cellStyle name="Финансовый 38" xfId="1569" xr:uid="{00000000-0005-0000-0000-000014080000}"/>
    <cellStyle name="Финансовый 38 2" xfId="1570" xr:uid="{00000000-0005-0000-0000-000015080000}"/>
    <cellStyle name="Финансовый 38 2 2" xfId="1776" xr:uid="{00000000-0005-0000-0000-000016080000}"/>
    <cellStyle name="Финансовый 38 2 2 2" xfId="2086" xr:uid="{00000000-0005-0000-0000-000017080000}"/>
    <cellStyle name="Финансовый 38 2 3" xfId="1931" xr:uid="{00000000-0005-0000-0000-000018080000}"/>
    <cellStyle name="Финансовый 38 3" xfId="1775" xr:uid="{00000000-0005-0000-0000-000019080000}"/>
    <cellStyle name="Финансовый 38 3 2" xfId="2085" xr:uid="{00000000-0005-0000-0000-00001A080000}"/>
    <cellStyle name="Финансовый 38 4" xfId="1930" xr:uid="{00000000-0005-0000-0000-00001B080000}"/>
    <cellStyle name="Финансовый 39" xfId="1571" xr:uid="{00000000-0005-0000-0000-00001C080000}"/>
    <cellStyle name="Финансовый 4" xfId="1572" xr:uid="{00000000-0005-0000-0000-00001D080000}"/>
    <cellStyle name="Финансовый 4 2" xfId="1573" xr:uid="{00000000-0005-0000-0000-00001E080000}"/>
    <cellStyle name="Финансовый 4 2 2" xfId="1574" xr:uid="{00000000-0005-0000-0000-00001F080000}"/>
    <cellStyle name="Финансовый 4 2 2 2" xfId="1779" xr:uid="{00000000-0005-0000-0000-000020080000}"/>
    <cellStyle name="Финансовый 4 2 2 2 2" xfId="2089" xr:uid="{00000000-0005-0000-0000-000021080000}"/>
    <cellStyle name="Финансовый 4 2 2 3" xfId="1934" xr:uid="{00000000-0005-0000-0000-000022080000}"/>
    <cellStyle name="Финансовый 4 2 3" xfId="1778" xr:uid="{00000000-0005-0000-0000-000023080000}"/>
    <cellStyle name="Финансовый 4 2 3 2" xfId="2088" xr:uid="{00000000-0005-0000-0000-000024080000}"/>
    <cellStyle name="Финансовый 4 2 4" xfId="1933" xr:uid="{00000000-0005-0000-0000-000025080000}"/>
    <cellStyle name="Финансовый 4 3" xfId="1575" xr:uid="{00000000-0005-0000-0000-000026080000}"/>
    <cellStyle name="Финансовый 4 4" xfId="1576" xr:uid="{00000000-0005-0000-0000-000027080000}"/>
    <cellStyle name="Финансовый 4 4 2" xfId="1780" xr:uid="{00000000-0005-0000-0000-000028080000}"/>
    <cellStyle name="Финансовый 4 4 2 2" xfId="2090" xr:uid="{00000000-0005-0000-0000-000029080000}"/>
    <cellStyle name="Финансовый 4 4 3" xfId="1935" xr:uid="{00000000-0005-0000-0000-00002A080000}"/>
    <cellStyle name="Финансовый 4 5" xfId="1777" xr:uid="{00000000-0005-0000-0000-00002B080000}"/>
    <cellStyle name="Финансовый 4 5 2" xfId="2087" xr:uid="{00000000-0005-0000-0000-00002C080000}"/>
    <cellStyle name="Финансовый 4 6" xfId="1932" xr:uid="{00000000-0005-0000-0000-00002D080000}"/>
    <cellStyle name="Финансовый 40" xfId="1577" xr:uid="{00000000-0005-0000-0000-00002E080000}"/>
    <cellStyle name="Финансовый 41" xfId="1578" xr:uid="{00000000-0005-0000-0000-00002F080000}"/>
    <cellStyle name="Финансовый 42" xfId="1579" xr:uid="{00000000-0005-0000-0000-000030080000}"/>
    <cellStyle name="Финансовый 43" xfId="1580" xr:uid="{00000000-0005-0000-0000-000031080000}"/>
    <cellStyle name="Финансовый 44" xfId="1581" xr:uid="{00000000-0005-0000-0000-000032080000}"/>
    <cellStyle name="Финансовый 45" xfId="1582" xr:uid="{00000000-0005-0000-0000-000033080000}"/>
    <cellStyle name="Финансовый 46" xfId="1583" xr:uid="{00000000-0005-0000-0000-000034080000}"/>
    <cellStyle name="Финансовый 47" xfId="1584" xr:uid="{00000000-0005-0000-0000-000035080000}"/>
    <cellStyle name="Финансовый 48" xfId="1585" xr:uid="{00000000-0005-0000-0000-000036080000}"/>
    <cellStyle name="Финансовый 49" xfId="1586" xr:uid="{00000000-0005-0000-0000-000037080000}"/>
    <cellStyle name="Финансовый 5" xfId="1587" xr:uid="{00000000-0005-0000-0000-000038080000}"/>
    <cellStyle name="Финансовый 5 2" xfId="1588" xr:uid="{00000000-0005-0000-0000-000039080000}"/>
    <cellStyle name="Финансовый 5 2 2" xfId="1589" xr:uid="{00000000-0005-0000-0000-00003A080000}"/>
    <cellStyle name="Финансовый 5 2 2 2" xfId="1783" xr:uid="{00000000-0005-0000-0000-00003B080000}"/>
    <cellStyle name="Финансовый 5 2 2 2 2" xfId="2093" xr:uid="{00000000-0005-0000-0000-00003C080000}"/>
    <cellStyle name="Финансовый 5 2 2 3" xfId="1938" xr:uid="{00000000-0005-0000-0000-00003D080000}"/>
    <cellStyle name="Финансовый 5 2 3" xfId="1782" xr:uid="{00000000-0005-0000-0000-00003E080000}"/>
    <cellStyle name="Финансовый 5 2 3 2" xfId="2092" xr:uid="{00000000-0005-0000-0000-00003F080000}"/>
    <cellStyle name="Финансовый 5 2 4" xfId="1937" xr:uid="{00000000-0005-0000-0000-000040080000}"/>
    <cellStyle name="Финансовый 5 3" xfId="1590" xr:uid="{00000000-0005-0000-0000-000041080000}"/>
    <cellStyle name="Финансовый 5 3 2" xfId="1784" xr:uid="{00000000-0005-0000-0000-000042080000}"/>
    <cellStyle name="Финансовый 5 3 2 2" xfId="2094" xr:uid="{00000000-0005-0000-0000-000043080000}"/>
    <cellStyle name="Финансовый 5 3 3" xfId="1939" xr:uid="{00000000-0005-0000-0000-000044080000}"/>
    <cellStyle name="Финансовый 5 4" xfId="1781" xr:uid="{00000000-0005-0000-0000-000045080000}"/>
    <cellStyle name="Финансовый 5 4 2" xfId="2091" xr:uid="{00000000-0005-0000-0000-000046080000}"/>
    <cellStyle name="Финансовый 5 5" xfId="1936" xr:uid="{00000000-0005-0000-0000-000047080000}"/>
    <cellStyle name="Финансовый 50" xfId="1591" xr:uid="{00000000-0005-0000-0000-000048080000}"/>
    <cellStyle name="Финансовый 51" xfId="1592" xr:uid="{00000000-0005-0000-0000-000049080000}"/>
    <cellStyle name="Финансовый 52" xfId="1593" xr:uid="{00000000-0005-0000-0000-00004A080000}"/>
    <cellStyle name="Финансовый 53" xfId="1594" xr:uid="{00000000-0005-0000-0000-00004B080000}"/>
    <cellStyle name="Финансовый 54" xfId="1595" xr:uid="{00000000-0005-0000-0000-00004C080000}"/>
    <cellStyle name="Финансовый 55" xfId="1596" xr:uid="{00000000-0005-0000-0000-00004D080000}"/>
    <cellStyle name="Финансовый 56" xfId="1597" xr:uid="{00000000-0005-0000-0000-00004E080000}"/>
    <cellStyle name="Финансовый 57" xfId="1598" xr:uid="{00000000-0005-0000-0000-00004F080000}"/>
    <cellStyle name="Финансовый 58" xfId="1599" xr:uid="{00000000-0005-0000-0000-000050080000}"/>
    <cellStyle name="Финансовый 59" xfId="1600" xr:uid="{00000000-0005-0000-0000-000051080000}"/>
    <cellStyle name="Финансовый 6" xfId="1601" xr:uid="{00000000-0005-0000-0000-000052080000}"/>
    <cellStyle name="Финансовый 6 2" xfId="1602" xr:uid="{00000000-0005-0000-0000-000053080000}"/>
    <cellStyle name="Финансовый 6 2 2" xfId="1603" xr:uid="{00000000-0005-0000-0000-000054080000}"/>
    <cellStyle name="Финансовый 6 2 2 2" xfId="1787" xr:uid="{00000000-0005-0000-0000-000055080000}"/>
    <cellStyle name="Финансовый 6 2 2 2 2" xfId="2097" xr:uid="{00000000-0005-0000-0000-000056080000}"/>
    <cellStyle name="Финансовый 6 2 2 3" xfId="1942" xr:uid="{00000000-0005-0000-0000-000057080000}"/>
    <cellStyle name="Финансовый 6 2 3" xfId="1786" xr:uid="{00000000-0005-0000-0000-000058080000}"/>
    <cellStyle name="Финансовый 6 2 3 2" xfId="2096" xr:uid="{00000000-0005-0000-0000-000059080000}"/>
    <cellStyle name="Финансовый 6 2 4" xfId="1941" xr:uid="{00000000-0005-0000-0000-00005A080000}"/>
    <cellStyle name="Финансовый 6 3" xfId="1604" xr:uid="{00000000-0005-0000-0000-00005B080000}"/>
    <cellStyle name="Финансовый 6 3 2" xfId="1788" xr:uid="{00000000-0005-0000-0000-00005C080000}"/>
    <cellStyle name="Финансовый 6 3 2 2" xfId="2098" xr:uid="{00000000-0005-0000-0000-00005D080000}"/>
    <cellStyle name="Финансовый 6 3 3" xfId="1943" xr:uid="{00000000-0005-0000-0000-00005E080000}"/>
    <cellStyle name="Финансовый 6 4" xfId="1785" xr:uid="{00000000-0005-0000-0000-00005F080000}"/>
    <cellStyle name="Финансовый 6 4 2" xfId="2095" xr:uid="{00000000-0005-0000-0000-000060080000}"/>
    <cellStyle name="Финансовый 6 5" xfId="1940" xr:uid="{00000000-0005-0000-0000-000061080000}"/>
    <cellStyle name="Финансовый 60" xfId="1605" xr:uid="{00000000-0005-0000-0000-000062080000}"/>
    <cellStyle name="Финансовый 61" xfId="1606" xr:uid="{00000000-0005-0000-0000-000063080000}"/>
    <cellStyle name="Финансовый 62" xfId="1607" xr:uid="{00000000-0005-0000-0000-000064080000}"/>
    <cellStyle name="Финансовый 63" xfId="1608" xr:uid="{00000000-0005-0000-0000-000065080000}"/>
    <cellStyle name="Финансовый 64" xfId="1609" xr:uid="{00000000-0005-0000-0000-000066080000}"/>
    <cellStyle name="Финансовый 65" xfId="1610" xr:uid="{00000000-0005-0000-0000-000067080000}"/>
    <cellStyle name="Финансовый 66" xfId="1611" xr:uid="{00000000-0005-0000-0000-000068080000}"/>
    <cellStyle name="Финансовый 67" xfId="1612" xr:uid="{00000000-0005-0000-0000-000069080000}"/>
    <cellStyle name="Финансовый 68" xfId="1613" xr:uid="{00000000-0005-0000-0000-00006A080000}"/>
    <cellStyle name="Финансовый 69" xfId="1614" xr:uid="{00000000-0005-0000-0000-00006B080000}"/>
    <cellStyle name="Финансовый 7" xfId="1615" xr:uid="{00000000-0005-0000-0000-00006C080000}"/>
    <cellStyle name="Финансовый 7 2" xfId="1616" xr:uid="{00000000-0005-0000-0000-00006D080000}"/>
    <cellStyle name="Финансовый 7 2 2" xfId="1617" xr:uid="{00000000-0005-0000-0000-00006E080000}"/>
    <cellStyle name="Финансовый 7 2 2 2" xfId="1791" xr:uid="{00000000-0005-0000-0000-00006F080000}"/>
    <cellStyle name="Финансовый 7 2 2 2 2" xfId="2101" xr:uid="{00000000-0005-0000-0000-000070080000}"/>
    <cellStyle name="Финансовый 7 2 2 3" xfId="1946" xr:uid="{00000000-0005-0000-0000-000071080000}"/>
    <cellStyle name="Финансовый 7 2 3" xfId="1790" xr:uid="{00000000-0005-0000-0000-000072080000}"/>
    <cellStyle name="Финансовый 7 2 3 2" xfId="2100" xr:uid="{00000000-0005-0000-0000-000073080000}"/>
    <cellStyle name="Финансовый 7 2 4" xfId="1945" xr:uid="{00000000-0005-0000-0000-000074080000}"/>
    <cellStyle name="Финансовый 7 3" xfId="1618" xr:uid="{00000000-0005-0000-0000-000075080000}"/>
    <cellStyle name="Финансовый 7 3 2" xfId="1792" xr:uid="{00000000-0005-0000-0000-000076080000}"/>
    <cellStyle name="Финансовый 7 3 2 2" xfId="2102" xr:uid="{00000000-0005-0000-0000-000077080000}"/>
    <cellStyle name="Финансовый 7 3 3" xfId="1947" xr:uid="{00000000-0005-0000-0000-000078080000}"/>
    <cellStyle name="Финансовый 7 4" xfId="1789" xr:uid="{00000000-0005-0000-0000-000079080000}"/>
    <cellStyle name="Финансовый 7 4 2" xfId="2099" xr:uid="{00000000-0005-0000-0000-00007A080000}"/>
    <cellStyle name="Финансовый 7 5" xfId="1944" xr:uid="{00000000-0005-0000-0000-00007B080000}"/>
    <cellStyle name="Финансовый 70" xfId="1619" xr:uid="{00000000-0005-0000-0000-00007C080000}"/>
    <cellStyle name="Финансовый 71" xfId="1620" xr:uid="{00000000-0005-0000-0000-00007D080000}"/>
    <cellStyle name="Финансовый 8" xfId="1621" xr:uid="{00000000-0005-0000-0000-00007E080000}"/>
    <cellStyle name="Финансовый 8 2" xfId="1622" xr:uid="{00000000-0005-0000-0000-00007F080000}"/>
    <cellStyle name="Финансовый 8 2 2" xfId="1623" xr:uid="{00000000-0005-0000-0000-000080080000}"/>
    <cellStyle name="Финансовый 8 2 2 2" xfId="1795" xr:uid="{00000000-0005-0000-0000-000081080000}"/>
    <cellStyle name="Финансовый 8 2 2 2 2" xfId="2105" xr:uid="{00000000-0005-0000-0000-000082080000}"/>
    <cellStyle name="Финансовый 8 2 2 3" xfId="1950" xr:uid="{00000000-0005-0000-0000-000083080000}"/>
    <cellStyle name="Финансовый 8 2 3" xfId="1794" xr:uid="{00000000-0005-0000-0000-000084080000}"/>
    <cellStyle name="Финансовый 8 2 3 2" xfId="2104" xr:uid="{00000000-0005-0000-0000-000085080000}"/>
    <cellStyle name="Финансовый 8 2 4" xfId="1949" xr:uid="{00000000-0005-0000-0000-000086080000}"/>
    <cellStyle name="Финансовый 8 3" xfId="1624" xr:uid="{00000000-0005-0000-0000-000087080000}"/>
    <cellStyle name="Финансовый 8 3 2" xfId="1796" xr:uid="{00000000-0005-0000-0000-000088080000}"/>
    <cellStyle name="Финансовый 8 3 2 2" xfId="2106" xr:uid="{00000000-0005-0000-0000-000089080000}"/>
    <cellStyle name="Финансовый 8 3 3" xfId="1951" xr:uid="{00000000-0005-0000-0000-00008A080000}"/>
    <cellStyle name="Финансовый 8 4" xfId="1793" xr:uid="{00000000-0005-0000-0000-00008B080000}"/>
    <cellStyle name="Финансовый 8 4 2" xfId="2103" xr:uid="{00000000-0005-0000-0000-00008C080000}"/>
    <cellStyle name="Финансовый 8 5" xfId="1948" xr:uid="{00000000-0005-0000-0000-00008D080000}"/>
    <cellStyle name="Финансовый 9" xfId="1625" xr:uid="{00000000-0005-0000-0000-00008E080000}"/>
    <cellStyle name="Финансовый 9 2" xfId="1626" xr:uid="{00000000-0005-0000-0000-00008F080000}"/>
    <cellStyle name="Финансовый 9 2 2" xfId="1627" xr:uid="{00000000-0005-0000-0000-000090080000}"/>
    <cellStyle name="Финансовый 9 2 2 2" xfId="1799" xr:uid="{00000000-0005-0000-0000-000091080000}"/>
    <cellStyle name="Финансовый 9 2 2 2 2" xfId="2109" xr:uid="{00000000-0005-0000-0000-000092080000}"/>
    <cellStyle name="Финансовый 9 2 2 3" xfId="1954" xr:uid="{00000000-0005-0000-0000-000093080000}"/>
    <cellStyle name="Финансовый 9 2 3" xfId="1798" xr:uid="{00000000-0005-0000-0000-000094080000}"/>
    <cellStyle name="Финансовый 9 2 3 2" xfId="2108" xr:uid="{00000000-0005-0000-0000-000095080000}"/>
    <cellStyle name="Финансовый 9 2 4" xfId="1953" xr:uid="{00000000-0005-0000-0000-000096080000}"/>
    <cellStyle name="Финансовый 9 3" xfId="1628" xr:uid="{00000000-0005-0000-0000-000097080000}"/>
    <cellStyle name="Финансовый 9 3 2" xfId="1800" xr:uid="{00000000-0005-0000-0000-000098080000}"/>
    <cellStyle name="Финансовый 9 3 2 2" xfId="2110" xr:uid="{00000000-0005-0000-0000-000099080000}"/>
    <cellStyle name="Финансовый 9 3 3" xfId="1955" xr:uid="{00000000-0005-0000-0000-00009A080000}"/>
    <cellStyle name="Финансовый 9 4" xfId="1797" xr:uid="{00000000-0005-0000-0000-00009B080000}"/>
    <cellStyle name="Финансовый 9 4 2" xfId="2107" xr:uid="{00000000-0005-0000-0000-00009C080000}"/>
    <cellStyle name="Финансовый 9 5" xfId="1952" xr:uid="{00000000-0005-0000-0000-00009D080000}"/>
    <cellStyle name="Хороший 2" xfId="1629" xr:uid="{00000000-0005-0000-0000-00009E080000}"/>
    <cellStyle name="표준_★Final_CIS model master_20101214" xfId="1630" xr:uid="{00000000-0005-0000-0000-00009F080000}"/>
    <cellStyle name="常规 2" xfId="1631" xr:uid="{00000000-0005-0000-0000-0000A0080000}"/>
    <cellStyle name="常规 2 54" xfId="1632" xr:uid="{00000000-0005-0000-0000-0000A1080000}"/>
    <cellStyle name="常规_2008 Pricing_GMV R22_Before August 2008_USD_2009 GREE CAC Pricing for Q4 season_Valid thru Nov 2009" xfId="1633" xr:uid="{00000000-0005-0000-0000-0000A2080000}"/>
    <cellStyle name="標準 2" xfId="1634" xr:uid="{00000000-0005-0000-0000-0000A3080000}"/>
    <cellStyle name="標準 3" xfId="1635" xr:uid="{00000000-0005-0000-0000-0000A4080000}"/>
    <cellStyle name="標準_2011.04.12 VRF Offer Package" xfId="1636" xr:uid="{00000000-0005-0000-0000-0000A5080000}"/>
  </cellStyles>
  <dxfs count="299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E3001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https://general-aircond.ru/support/marketing-support/" TargetMode="External"/><Relationship Id="rId18" Type="http://schemas.openxmlformats.org/officeDocument/2006/relationships/image" Target="../media/image9.png"/><Relationship Id="rId26" Type="http://schemas.openxmlformats.org/officeDocument/2006/relationships/image" Target="../media/image13.png"/><Relationship Id="rId39" Type="http://schemas.openxmlformats.org/officeDocument/2006/relationships/hyperlink" Target="#'Flexible Multi R410A'!A1"/><Relationship Id="rId21" Type="http://schemas.openxmlformats.org/officeDocument/2006/relationships/hyperlink" Target="https://www.instagram.com/accounts/login/?next=/jac.company/" TargetMode="External"/><Relationship Id="rId34" Type="http://schemas.openxmlformats.org/officeDocument/2006/relationships/image" Target="../media/image16.png"/><Relationship Id="rId42" Type="http://schemas.openxmlformats.org/officeDocument/2006/relationships/image" Target="../media/image20.png"/><Relationship Id="rId7" Type="http://schemas.openxmlformats.org/officeDocument/2006/relationships/hyperlink" Target="#'&#1050;&#1072;&#1085;&#1072;&#1083;&#1100;&#1085;&#1099;&#1077; &#1073;&#1083;&#1086;&#1082;&#1080;'!A1"/><Relationship Id="rId2" Type="http://schemas.openxmlformats.org/officeDocument/2006/relationships/image" Target="../media/image1.png"/><Relationship Id="rId16" Type="http://schemas.openxmlformats.org/officeDocument/2006/relationships/image" Target="../media/image8.jpg"/><Relationship Id="rId20" Type="http://schemas.openxmlformats.org/officeDocument/2006/relationships/image" Target="../media/image10.png"/><Relationship Id="rId29" Type="http://schemas.openxmlformats.org/officeDocument/2006/relationships/hyperlink" Target="#&#1044;&#1086;&#1089;&#1090;&#1072;&#1074;&#1082;&#1072;!A1"/><Relationship Id="rId41" Type="http://schemas.openxmlformats.org/officeDocument/2006/relationships/image" Target="../media/image19.png"/><Relationship Id="rId1" Type="http://schemas.openxmlformats.org/officeDocument/2006/relationships/hyperlink" Target="https://general-aircond.ru/about/news/aktsiya-skidka-13-na-modeli-dizaynerskikh-seriy-winner-silver-i-winner-white/" TargetMode="External"/><Relationship Id="rId6" Type="http://schemas.openxmlformats.org/officeDocument/2006/relationships/image" Target="../media/image3.png"/><Relationship Id="rId11" Type="http://schemas.openxmlformats.org/officeDocument/2006/relationships/hyperlink" Target="https://general-aircond.ru/" TargetMode="External"/><Relationship Id="rId24" Type="http://schemas.openxmlformats.org/officeDocument/2006/relationships/image" Target="../media/image12.png"/><Relationship Id="rId32" Type="http://schemas.openxmlformats.org/officeDocument/2006/relationships/image" Target="../media/image15.jpeg"/><Relationship Id="rId37" Type="http://schemas.openxmlformats.org/officeDocument/2006/relationships/hyperlink" Target="#'Big Multi'!A1"/><Relationship Id="rId40" Type="http://schemas.openxmlformats.org/officeDocument/2006/relationships/hyperlink" Target="#VRF!A1"/><Relationship Id="rId5" Type="http://schemas.openxmlformats.org/officeDocument/2006/relationships/hyperlink" Target="#'&#1050;&#1072;&#1089;&#1089;&#1077;&#1090;&#1085;&#1099;&#1077; &#1073;&#1083;&#1086;&#1082;&#1080;'!A1"/><Relationship Id="rId15" Type="http://schemas.openxmlformats.org/officeDocument/2006/relationships/hyperlink" Target="https://jac-company.com/digital/" TargetMode="External"/><Relationship Id="rId23" Type="http://schemas.openxmlformats.org/officeDocument/2006/relationships/hyperlink" Target="https://www.youtube.com/user/JacAdmin/videos" TargetMode="External"/><Relationship Id="rId28" Type="http://schemas.openxmlformats.org/officeDocument/2006/relationships/image" Target="../media/image14.jpg"/><Relationship Id="rId36" Type="http://schemas.openxmlformats.org/officeDocument/2006/relationships/image" Target="../media/image17.png"/><Relationship Id="rId10" Type="http://schemas.openxmlformats.org/officeDocument/2006/relationships/image" Target="../media/image5.png"/><Relationship Id="rId19" Type="http://schemas.openxmlformats.org/officeDocument/2006/relationships/hyperlink" Target="https://m.facebook.com/&#1043;&#1088;&#1091;&#1087;&#1087;&#1072;-&#1082;&#1086;&#1084;&#1087;&#1072;&#1085;&#1080;&#1081;-&#1040;&#1071;&#1050;-233015613396447/" TargetMode="External"/><Relationship Id="rId31" Type="http://schemas.openxmlformats.org/officeDocument/2006/relationships/hyperlink" Target="https://general-aircond.ru/test/" TargetMode="External"/><Relationship Id="rId4" Type="http://schemas.openxmlformats.org/officeDocument/2006/relationships/image" Target="../media/image2.png"/><Relationship Id="rId9" Type="http://schemas.openxmlformats.org/officeDocument/2006/relationships/hyperlink" Target="#'Flexible Multi R32'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#&#1050;&#1072;&#1083;&#1100;&#1082;&#1091;&#1083;&#1103;&#1090;&#1086;&#1088;!A1"/><Relationship Id="rId30" Type="http://schemas.openxmlformats.org/officeDocument/2006/relationships/hyperlink" Target="#&#1056;&#1040;&#1057;&#1055;&#1056;&#1054;&#1044;&#1040;&#1046;&#1040;!A1"/><Relationship Id="rId35" Type="http://schemas.openxmlformats.org/officeDocument/2006/relationships/hyperlink" Target="#'&#1059;&#1085;&#1080;&#1074;&#1077;&#1088;&#1089;&#1072;&#1083;&#1100;&#1085;&#1099;&#1077; &#1073;&#1083;&#1086;&#1082;&#1080;'!A1"/><Relationship Id="rId8" Type="http://schemas.openxmlformats.org/officeDocument/2006/relationships/image" Target="../media/image4.png"/><Relationship Id="rId3" Type="http://schemas.openxmlformats.org/officeDocument/2006/relationships/hyperlink" Target="https://general-aircond.ru/about/news/programma-loyalnosti-general-yaponskie-kanikuly/" TargetMode="External"/><Relationship Id="rId12" Type="http://schemas.openxmlformats.org/officeDocument/2006/relationships/image" Target="../media/image6.png"/><Relationship Id="rId17" Type="http://schemas.openxmlformats.org/officeDocument/2006/relationships/hyperlink" Target="#'&#1047;&#1080;&#1084;&#1085;&#1080;&#1081; &#1082;&#1086;&#1084;&#1087;&#1083;&#1077;&#1082;&#1090;'!A1"/><Relationship Id="rId25" Type="http://schemas.openxmlformats.org/officeDocument/2006/relationships/hyperlink" Target="https://vk.com/jacru" TargetMode="External"/><Relationship Id="rId33" Type="http://schemas.openxmlformats.org/officeDocument/2006/relationships/hyperlink" Target="#'&#1041;&#1099;&#1090;&#1086;&#1074;&#1072;&#1103; &#1089;&#1077;&#1088;&#1080;&#1103;'!A1"/><Relationship Id="rId38" Type="http://schemas.openxmlformats.org/officeDocument/2006/relationships/image" Target="../media/image18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png"/><Relationship Id="rId3" Type="http://schemas.openxmlformats.org/officeDocument/2006/relationships/hyperlink" Target="#&#1052;&#1077;&#1085;&#1102;!R1C1"/><Relationship Id="rId7" Type="http://schemas.openxmlformats.org/officeDocument/2006/relationships/image" Target="../media/image35.png"/><Relationship Id="rId2" Type="http://schemas.openxmlformats.org/officeDocument/2006/relationships/image" Target="../media/image21.emf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32.png"/><Relationship Id="rId11" Type="http://schemas.openxmlformats.org/officeDocument/2006/relationships/image" Target="../media/image25.png"/><Relationship Id="rId5" Type="http://schemas.openxmlformats.org/officeDocument/2006/relationships/image" Target="../media/image23.png"/><Relationship Id="rId10" Type="http://schemas.openxmlformats.org/officeDocument/2006/relationships/image" Target="../media/image48.png"/><Relationship Id="rId4" Type="http://schemas.openxmlformats.org/officeDocument/2006/relationships/hyperlink" Target="https://general-aircond.ru/catalog/multisplit-sistemy/" TargetMode="External"/><Relationship Id="rId9" Type="http://schemas.openxmlformats.org/officeDocument/2006/relationships/image" Target="../media/image47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2" Type="http://schemas.openxmlformats.org/officeDocument/2006/relationships/image" Target="../media/image21.emf"/><Relationship Id="rId1" Type="http://schemas.openxmlformats.org/officeDocument/2006/relationships/hyperlink" Target="http://www.general-aircond.ru/" TargetMode="External"/><Relationship Id="rId4" Type="http://schemas.openxmlformats.org/officeDocument/2006/relationships/hyperlink" Target="https://general-aircond.ru/catalog/multizonalnye-sistemy/" TargetMode="Externa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2" Type="http://schemas.openxmlformats.org/officeDocument/2006/relationships/image" Target="../media/image21.emf"/><Relationship Id="rId1" Type="http://schemas.openxmlformats.org/officeDocument/2006/relationships/hyperlink" Target="http://www.general-aircond.ru/" TargetMode="Externa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1.png"/><Relationship Id="rId3" Type="http://schemas.openxmlformats.org/officeDocument/2006/relationships/hyperlink" Target="http://pecom.ru/ru/" TargetMode="External"/><Relationship Id="rId7" Type="http://schemas.openxmlformats.org/officeDocument/2006/relationships/hyperlink" Target="http://www.glav-dostavka.ru/" TargetMode="External"/><Relationship Id="rId2" Type="http://schemas.openxmlformats.org/officeDocument/2006/relationships/image" Target="../media/image21.emf"/><Relationship Id="rId1" Type="http://schemas.openxmlformats.org/officeDocument/2006/relationships/hyperlink" Target="http://www.general-russia.ru/" TargetMode="External"/><Relationship Id="rId6" Type="http://schemas.openxmlformats.org/officeDocument/2006/relationships/image" Target="../media/image50.png"/><Relationship Id="rId5" Type="http://schemas.openxmlformats.org/officeDocument/2006/relationships/hyperlink" Target="http://www.magic-trans.ru/" TargetMode="External"/><Relationship Id="rId10" Type="http://schemas.openxmlformats.org/officeDocument/2006/relationships/hyperlink" Target="#&#1052;&#1077;&#1085;&#1102;!R1C1"/><Relationship Id="rId4" Type="http://schemas.openxmlformats.org/officeDocument/2006/relationships/image" Target="../media/image49.jpeg"/><Relationship Id="rId9" Type="http://schemas.openxmlformats.org/officeDocument/2006/relationships/image" Target="../media/image5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https://general-aircond.ru/" TargetMode="External"/><Relationship Id="rId1" Type="http://schemas.openxmlformats.org/officeDocument/2006/relationships/hyperlink" Target="#&#1052;&#1077;&#1085;&#1102;!A1"/><Relationship Id="rId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png"/><Relationship Id="rId13" Type="http://schemas.openxmlformats.org/officeDocument/2006/relationships/hyperlink" Target="https://www.youtube.com/watch?v=yMIXmGyWc4A" TargetMode="External"/><Relationship Id="rId18" Type="http://schemas.openxmlformats.org/officeDocument/2006/relationships/image" Target="../media/image31.png"/><Relationship Id="rId3" Type="http://schemas.openxmlformats.org/officeDocument/2006/relationships/hyperlink" Target="http://www.general-aircond.ru/" TargetMode="External"/><Relationship Id="rId7" Type="http://schemas.openxmlformats.org/officeDocument/2006/relationships/image" Target="../media/image24.png"/><Relationship Id="rId12" Type="http://schemas.openxmlformats.org/officeDocument/2006/relationships/hyperlink" Target="https://www.youtube.com/watch?v=J6YLzSObZRA" TargetMode="External"/><Relationship Id="rId17" Type="http://schemas.openxmlformats.org/officeDocument/2006/relationships/image" Target="../media/image30.png"/><Relationship Id="rId2" Type="http://schemas.openxmlformats.org/officeDocument/2006/relationships/hyperlink" Target="https://general-aircond.ru/catalog/bytovye-split-sistemy/" TargetMode="External"/><Relationship Id="rId16" Type="http://schemas.openxmlformats.org/officeDocument/2006/relationships/image" Target="../media/image29.png"/><Relationship Id="rId1" Type="http://schemas.openxmlformats.org/officeDocument/2006/relationships/hyperlink" Target="#&#1052;&#1077;&#1085;&#1102;!R1C1"/><Relationship Id="rId6" Type="http://schemas.openxmlformats.org/officeDocument/2006/relationships/image" Target="../media/image23.png"/><Relationship Id="rId11" Type="http://schemas.openxmlformats.org/officeDocument/2006/relationships/image" Target="../media/image28.jpeg"/><Relationship Id="rId5" Type="http://schemas.openxmlformats.org/officeDocument/2006/relationships/image" Target="../media/image22.png"/><Relationship Id="rId15" Type="http://schemas.openxmlformats.org/officeDocument/2006/relationships/hyperlink" Target="https://www.youtube.com/watch?v=clAshEOWke0&amp;t" TargetMode="External"/><Relationship Id="rId10" Type="http://schemas.openxmlformats.org/officeDocument/2006/relationships/image" Target="../media/image27.jpeg"/><Relationship Id="rId4" Type="http://schemas.openxmlformats.org/officeDocument/2006/relationships/image" Target="../media/image21.emf"/><Relationship Id="rId9" Type="http://schemas.openxmlformats.org/officeDocument/2006/relationships/image" Target="../media/image26.png"/><Relationship Id="rId14" Type="http://schemas.openxmlformats.org/officeDocument/2006/relationships/hyperlink" Target="https://www.youtube.com/watch?v=9bfvUe3gLC8&amp;t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hyperlink" Target="http://www.general-aircond.ru/" TargetMode="External"/><Relationship Id="rId1" Type="http://schemas.openxmlformats.org/officeDocument/2006/relationships/hyperlink" Target="https://general-aircond.ru/catalog/polupromyshlennye-split-sistemy/" TargetMode="External"/><Relationship Id="rId6" Type="http://schemas.openxmlformats.org/officeDocument/2006/relationships/image" Target="../media/image33.png"/><Relationship Id="rId5" Type="http://schemas.openxmlformats.org/officeDocument/2006/relationships/image" Target="../media/image32.png"/><Relationship Id="rId4" Type="http://schemas.openxmlformats.org/officeDocument/2006/relationships/hyperlink" Target="#&#1052;&#1077;&#1085;&#1102;!R1C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7" Type="http://schemas.openxmlformats.org/officeDocument/2006/relationships/image" Target="../media/image36.png"/><Relationship Id="rId2" Type="http://schemas.openxmlformats.org/officeDocument/2006/relationships/image" Target="../media/image21.emf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35.png"/><Relationship Id="rId5" Type="http://schemas.openxmlformats.org/officeDocument/2006/relationships/image" Target="../media/image34.png"/><Relationship Id="rId4" Type="http://schemas.openxmlformats.org/officeDocument/2006/relationships/hyperlink" Target="hhttps://general-aircond.ru/catalog/polupromyshlennye-split-sistemy/" TargetMode="Externa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0.jpeg"/><Relationship Id="rId3" Type="http://schemas.openxmlformats.org/officeDocument/2006/relationships/hyperlink" Target="http://www.general-aircond.ru/" TargetMode="External"/><Relationship Id="rId7" Type="http://schemas.openxmlformats.org/officeDocument/2006/relationships/image" Target="../media/image39.jpeg"/><Relationship Id="rId2" Type="http://schemas.openxmlformats.org/officeDocument/2006/relationships/hyperlink" Target="https://general-aircond.ru/catalog/polupromyshlennye-split-sistemy/" TargetMode="External"/><Relationship Id="rId1" Type="http://schemas.openxmlformats.org/officeDocument/2006/relationships/image" Target="../media/image37.png"/><Relationship Id="rId6" Type="http://schemas.openxmlformats.org/officeDocument/2006/relationships/image" Target="../media/image38.png"/><Relationship Id="rId5" Type="http://schemas.openxmlformats.org/officeDocument/2006/relationships/hyperlink" Target="#&#1052;&#1077;&#1085;&#1102;!R1C1"/><Relationship Id="rId10" Type="http://schemas.openxmlformats.org/officeDocument/2006/relationships/hyperlink" Target="https://www.youtube.com/watch?v=0djYmnQsd7k" TargetMode="External"/><Relationship Id="rId4" Type="http://schemas.openxmlformats.org/officeDocument/2006/relationships/image" Target="../media/image21.emf"/><Relationship Id="rId9" Type="http://schemas.openxmlformats.org/officeDocument/2006/relationships/image" Target="../media/image41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7" Type="http://schemas.openxmlformats.org/officeDocument/2006/relationships/hyperlink" Target="https://general-aircond.ru/catalog/sinkhronnye-multisplit-sistemy/" TargetMode="External"/><Relationship Id="rId2" Type="http://schemas.openxmlformats.org/officeDocument/2006/relationships/image" Target="../media/image21.emf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38.png"/><Relationship Id="rId5" Type="http://schemas.openxmlformats.org/officeDocument/2006/relationships/image" Target="../media/image35.png"/><Relationship Id="rId4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1052;&#1077;&#1085;&#1102;!R1C1"/><Relationship Id="rId2" Type="http://schemas.openxmlformats.org/officeDocument/2006/relationships/image" Target="../media/image21.emf"/><Relationship Id="rId1" Type="http://schemas.openxmlformats.org/officeDocument/2006/relationships/hyperlink" Target="http://www.general-aircond.ru/" TargetMode="Externa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3" Type="http://schemas.openxmlformats.org/officeDocument/2006/relationships/hyperlink" Target="#&#1052;&#1077;&#1085;&#1102;!R1C1"/><Relationship Id="rId7" Type="http://schemas.openxmlformats.org/officeDocument/2006/relationships/image" Target="../media/image35.png"/><Relationship Id="rId12" Type="http://schemas.openxmlformats.org/officeDocument/2006/relationships/image" Target="../media/image46.jpeg"/><Relationship Id="rId2" Type="http://schemas.openxmlformats.org/officeDocument/2006/relationships/image" Target="../media/image21.emf"/><Relationship Id="rId1" Type="http://schemas.openxmlformats.org/officeDocument/2006/relationships/hyperlink" Target="http://www.general-aircond.ru/" TargetMode="External"/><Relationship Id="rId6" Type="http://schemas.openxmlformats.org/officeDocument/2006/relationships/image" Target="../media/image32.png"/><Relationship Id="rId11" Type="http://schemas.openxmlformats.org/officeDocument/2006/relationships/image" Target="../media/image45.jpeg"/><Relationship Id="rId5" Type="http://schemas.openxmlformats.org/officeDocument/2006/relationships/image" Target="../media/image25.png"/><Relationship Id="rId10" Type="http://schemas.openxmlformats.org/officeDocument/2006/relationships/image" Target="../media/image44.png"/><Relationship Id="rId4" Type="http://schemas.openxmlformats.org/officeDocument/2006/relationships/hyperlink" Target="https://general-aircond.ru/catalog/multisplit-sistemy/" TargetMode="External"/><Relationship Id="rId9" Type="http://schemas.openxmlformats.org/officeDocument/2006/relationships/image" Target="../media/image4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31750</xdr:colOff>
      <xdr:row>5</xdr:row>
      <xdr:rowOff>42333</xdr:rowOff>
    </xdr:from>
    <xdr:to>
      <xdr:col>17</xdr:col>
      <xdr:colOff>360422</xdr:colOff>
      <xdr:row>17</xdr:row>
      <xdr:rowOff>52916</xdr:rowOff>
    </xdr:to>
    <xdr:pic>
      <xdr:nvPicPr>
        <xdr:cNvPr id="57" name="Рисунок 5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42417" y="836083"/>
          <a:ext cx="5853172" cy="1915583"/>
        </a:xfrm>
        <a:prstGeom prst="rect">
          <a:avLst/>
        </a:prstGeom>
      </xdr:spPr>
    </xdr:pic>
    <xdr:clientData/>
  </xdr:twoCellAnchor>
  <xdr:twoCellAnchor>
    <xdr:from>
      <xdr:col>5</xdr:col>
      <xdr:colOff>597958</xdr:colOff>
      <xdr:row>23</xdr:row>
      <xdr:rowOff>84969</xdr:rowOff>
    </xdr:from>
    <xdr:to>
      <xdr:col>12</xdr:col>
      <xdr:colOff>235101</xdr:colOff>
      <xdr:row>29</xdr:row>
      <xdr:rowOff>153005</xdr:rowOff>
    </xdr:to>
    <xdr:sp macro="" textlink="">
      <xdr:nvSpPr>
        <xdr:cNvPr id="2" name="Прямоугольни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722158" y="4070229"/>
          <a:ext cx="4011023" cy="111959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0</xdr:colOff>
      <xdr:row>5</xdr:row>
      <xdr:rowOff>97834</xdr:rowOff>
    </xdr:from>
    <xdr:to>
      <xdr:col>8</xdr:col>
      <xdr:colOff>379879</xdr:colOff>
      <xdr:row>17</xdr:row>
      <xdr:rowOff>2588</xdr:rowOff>
    </xdr:to>
    <xdr:pic>
      <xdr:nvPicPr>
        <xdr:cNvPr id="4" name="Рисуно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936034"/>
          <a:ext cx="5378599" cy="1916434"/>
        </a:xfrm>
        <a:prstGeom prst="rect">
          <a:avLst/>
        </a:prstGeom>
      </xdr:spPr>
    </xdr:pic>
    <xdr:clientData/>
  </xdr:twoCellAnchor>
  <xdr:twoCellAnchor>
    <xdr:from>
      <xdr:col>4</xdr:col>
      <xdr:colOff>174927</xdr:colOff>
      <xdr:row>18</xdr:row>
      <xdr:rowOff>147410</xdr:rowOff>
    </xdr:from>
    <xdr:to>
      <xdr:col>10</xdr:col>
      <xdr:colOff>338666</xdr:colOff>
      <xdr:row>20</xdr:row>
      <xdr:rowOff>50800</xdr:rowOff>
    </xdr:to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630260" y="3004910"/>
          <a:ext cx="3846739" cy="358473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ru-RU" b="1">
              <a:solidFill>
                <a:srgbClr val="E30017"/>
              </a:solidFill>
              <a:latin typeface="+mn-lt"/>
              <a:cs typeface="Arial" pitchFamily="34" charset="0"/>
            </a:rPr>
            <a:t>МУЛЬТИСПЛИТ-СИСТЕМЫ </a:t>
          </a:r>
        </a:p>
      </xdr:txBody>
    </xdr:sp>
    <xdr:clientData/>
  </xdr:twoCellAnchor>
  <xdr:twoCellAnchor>
    <xdr:from>
      <xdr:col>0</xdr:col>
      <xdr:colOff>0</xdr:colOff>
      <xdr:row>48</xdr:row>
      <xdr:rowOff>44928</xdr:rowOff>
    </xdr:from>
    <xdr:to>
      <xdr:col>18</xdr:col>
      <xdr:colOff>0</xdr:colOff>
      <xdr:row>52</xdr:row>
      <xdr:rowOff>152758</xdr:rowOff>
    </xdr:to>
    <xdr:sp macro="" textlink="">
      <xdr:nvSpPr>
        <xdr:cNvPr id="6" name="Прямоугольни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0" y="8141178"/>
          <a:ext cx="11049000" cy="742830"/>
        </a:xfrm>
        <a:prstGeom prst="rect">
          <a:avLst/>
        </a:prstGeom>
        <a:noFill/>
        <a:ln w="635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0" indent="0" algn="ctr" defTabSz="914400" rtl="0" eaLnBrk="1" fontAlgn="b" latinLnBrk="0" hangingPunct="1"/>
          <a:r>
            <a:rPr lang="ru-RU" sz="1200" b="1" kern="12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itchFamily="34" charset="0"/>
            </a:rPr>
            <a:t>КОНТАКТНАЯ ИНФОРМАЦИЯ </a:t>
          </a:r>
          <a:r>
            <a:rPr lang="ru-RU" sz="1200" b="1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itchFamily="34" charset="0"/>
            </a:rPr>
            <a:t>ПОСТАВЩИКА</a:t>
          </a:r>
          <a:r>
            <a:rPr lang="ru-RU" sz="1200" b="1" kern="120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Arial" pitchFamily="34" charset="0"/>
            </a:rPr>
            <a:t> </a:t>
          </a:r>
          <a:endParaRPr lang="en-US" sz="1200" b="1" kern="1200">
            <a:solidFill>
              <a:schemeClr val="tx1">
                <a:lumMod val="65000"/>
                <a:lumOff val="35000"/>
              </a:schemeClr>
            </a:solidFill>
            <a:latin typeface="+mn-lt"/>
            <a:ea typeface="+mn-ea"/>
            <a:cs typeface="Arial" pitchFamily="34" charset="0"/>
          </a:endParaRPr>
        </a:p>
      </xdr:txBody>
    </xdr:sp>
    <xdr:clientData fLocksWithSheet="0"/>
  </xdr:twoCellAnchor>
  <xdr:oneCellAnchor>
    <xdr:from>
      <xdr:col>0</xdr:col>
      <xdr:colOff>198120</xdr:colOff>
      <xdr:row>50</xdr:row>
      <xdr:rowOff>83820</xdr:rowOff>
    </xdr:from>
    <xdr:ext cx="1773819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198120" y="8869680"/>
          <a:ext cx="177381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Компания: _____________</a:t>
          </a:r>
        </a:p>
      </xdr:txBody>
    </xdr:sp>
    <xdr:clientData fLocksWithSheet="0"/>
  </xdr:oneCellAnchor>
  <xdr:oneCellAnchor>
    <xdr:from>
      <xdr:col>4</xdr:col>
      <xdr:colOff>313929</xdr:colOff>
      <xdr:row>50</xdr:row>
      <xdr:rowOff>83820</xdr:rowOff>
    </xdr:from>
    <xdr:ext cx="1827423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813289" y="8869680"/>
          <a:ext cx="182742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Телефон: _______________</a:t>
          </a:r>
        </a:p>
      </xdr:txBody>
    </xdr:sp>
    <xdr:clientData fLocksWithSheet="0"/>
  </xdr:oneCellAnchor>
  <xdr:oneCellAnchor>
    <xdr:from>
      <xdr:col>9</xdr:col>
      <xdr:colOff>100282</xdr:colOff>
      <xdr:row>50</xdr:row>
      <xdr:rowOff>83820</xdr:rowOff>
    </xdr:from>
    <xdr:ext cx="166552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5723842" y="8869680"/>
          <a:ext cx="16655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E-mail</a:t>
          </a:r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: _______________</a:t>
          </a:r>
        </a:p>
      </xdr:txBody>
    </xdr:sp>
    <xdr:clientData fLocksWithSheet="0"/>
  </xdr:oneCellAnchor>
  <xdr:oneCellAnchor>
    <xdr:from>
      <xdr:col>13</xdr:col>
      <xdr:colOff>485128</xdr:colOff>
      <xdr:row>50</xdr:row>
      <xdr:rowOff>83820</xdr:rowOff>
    </xdr:from>
    <xdr:ext cx="1672766" cy="264560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8608048" y="8869680"/>
          <a:ext cx="167276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100">
              <a:solidFill>
                <a:schemeClr val="tx1">
                  <a:lumMod val="65000"/>
                  <a:lumOff val="35000"/>
                </a:schemeClr>
              </a:solidFill>
              <a:latin typeface="+mn-lt"/>
              <a:cs typeface="Arial" pitchFamily="34" charset="0"/>
            </a:rPr>
            <a:t>Адрес: _______________</a:t>
          </a:r>
        </a:p>
      </xdr:txBody>
    </xdr:sp>
    <xdr:clientData fLocksWithSheet="0"/>
  </xdr:oneCellAnchor>
  <xdr:twoCellAnchor>
    <xdr:from>
      <xdr:col>1</xdr:col>
      <xdr:colOff>315498</xdr:colOff>
      <xdr:row>25</xdr:row>
      <xdr:rowOff>57828</xdr:rowOff>
    </xdr:from>
    <xdr:to>
      <xdr:col>3</xdr:col>
      <xdr:colOff>249570</xdr:colOff>
      <xdr:row>29</xdr:row>
      <xdr:rowOff>143934</xdr:rowOff>
    </xdr:to>
    <xdr:pic>
      <xdr:nvPicPr>
        <xdr:cNvPr id="11" name="Рисунок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338" y="4393608"/>
          <a:ext cx="1183752" cy="787146"/>
        </a:xfrm>
        <a:prstGeom prst="rect">
          <a:avLst/>
        </a:prstGeom>
      </xdr:spPr>
    </xdr:pic>
    <xdr:clientData/>
  </xdr:twoCellAnchor>
  <xdr:twoCellAnchor>
    <xdr:from>
      <xdr:col>1</xdr:col>
      <xdr:colOff>290518</xdr:colOff>
      <xdr:row>31</xdr:row>
      <xdr:rowOff>29850</xdr:rowOff>
    </xdr:from>
    <xdr:to>
      <xdr:col>3</xdr:col>
      <xdr:colOff>220133</xdr:colOff>
      <xdr:row>35</xdr:row>
      <xdr:rowOff>37854</xdr:rowOff>
    </xdr:to>
    <xdr:pic>
      <xdr:nvPicPr>
        <xdr:cNvPr id="12" name="Рисунок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5358" y="5417190"/>
          <a:ext cx="1179295" cy="678564"/>
        </a:xfrm>
        <a:prstGeom prst="rect">
          <a:avLst/>
        </a:prstGeom>
      </xdr:spPr>
    </xdr:pic>
    <xdr:clientData/>
  </xdr:twoCellAnchor>
  <xdr:twoCellAnchor>
    <xdr:from>
      <xdr:col>13</xdr:col>
      <xdr:colOff>18819</xdr:colOff>
      <xdr:row>1</xdr:row>
      <xdr:rowOff>67688</xdr:rowOff>
    </xdr:from>
    <xdr:to>
      <xdr:col>17</xdr:col>
      <xdr:colOff>332801</xdr:colOff>
      <xdr:row>4</xdr:row>
      <xdr:rowOff>59515</xdr:rowOff>
    </xdr:to>
    <xdr:sp macro="" textlink="">
      <xdr:nvSpPr>
        <xdr:cNvPr id="18" name="Прямоугольник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/>
      </xdr:nvSpPr>
      <xdr:spPr>
        <a:xfrm>
          <a:off x="7998652" y="226438"/>
          <a:ext cx="2769316" cy="46807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Дата</a:t>
          </a:r>
          <a:r>
            <a:rPr lang="ru-RU" sz="1200" b="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 введения прайс-листа: </a:t>
          </a:r>
          <a:r>
            <a:rPr lang="ru-RU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10.01.2022</a:t>
          </a:r>
        </a:p>
        <a:p>
          <a:pPr algn="l"/>
          <a:r>
            <a:rPr lang="ru-RU" sz="12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Дата обновления:</a:t>
          </a:r>
          <a:r>
            <a:rPr lang="ru-RU" sz="1200" b="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 15.12.2021</a:t>
          </a:r>
          <a:endParaRPr lang="ru-RU" sz="1200" b="0">
            <a:solidFill>
              <a:schemeClr val="tx1">
                <a:lumMod val="50000"/>
                <a:lumOff val="50000"/>
              </a:schemeClr>
            </a:solidFill>
            <a:latin typeface="+mn-lt"/>
            <a:ea typeface="Verdana" pitchFamily="34" charset="0"/>
            <a:cs typeface="Arial" pitchFamily="34" charset="0"/>
          </a:endParaRPr>
        </a:p>
      </xdr:txBody>
    </xdr:sp>
    <xdr:clientData/>
  </xdr:twoCellAnchor>
  <xdr:twoCellAnchor>
    <xdr:from>
      <xdr:col>4</xdr:col>
      <xdr:colOff>211373</xdr:colOff>
      <xdr:row>21</xdr:row>
      <xdr:rowOff>16591</xdr:rowOff>
    </xdr:from>
    <xdr:to>
      <xdr:col>5</xdr:col>
      <xdr:colOff>389466</xdr:colOff>
      <xdr:row>26</xdr:row>
      <xdr:rowOff>49112</xdr:rowOff>
    </xdr:to>
    <xdr:grpSp>
      <xdr:nvGrpSpPr>
        <xdr:cNvPr id="50" name="Группа 4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GrpSpPr/>
      </xdr:nvGrpSpPr>
      <xdr:grpSpPr>
        <a:xfrm>
          <a:off x="2666706" y="3487924"/>
          <a:ext cx="791927" cy="858021"/>
          <a:chOff x="2717506" y="3699591"/>
          <a:chExt cx="804627" cy="896121"/>
        </a:xfrm>
      </xdr:grpSpPr>
      <xdr:pic>
        <xdr:nvPicPr>
          <xdr:cNvPr id="19" name="Рисунок 18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57356" y="3699591"/>
            <a:ext cx="542801" cy="550677"/>
          </a:xfrm>
          <a:prstGeom prst="rect">
            <a:avLst/>
          </a:prstGeom>
        </xdr:spPr>
      </xdr:pic>
      <xdr:sp macro="" textlink="">
        <xdr:nvSpPr>
          <xdr:cNvPr id="20" name="TextBox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 txBox="1"/>
        </xdr:nvSpPr>
        <xdr:spPr>
          <a:xfrm>
            <a:off x="2717506" y="4281990"/>
            <a:ext cx="804627" cy="31372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Flexible</a:t>
            </a:r>
            <a:r>
              <a:rPr lang="ru-RU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R32</a:t>
            </a:r>
            <a:endParaRPr lang="ru-RU">
              <a:solidFill>
                <a:sysClr val="windowText" lastClr="000000"/>
              </a:solidFill>
              <a:effectLst/>
            </a:endParaRPr>
          </a:p>
          <a:p>
            <a:endParaRPr lang="ru-RU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 editAs="oneCell">
    <xdr:from>
      <xdr:col>0</xdr:col>
      <xdr:colOff>160663</xdr:colOff>
      <xdr:row>2</xdr:row>
      <xdr:rowOff>26663</xdr:rowOff>
    </xdr:from>
    <xdr:to>
      <xdr:col>7</xdr:col>
      <xdr:colOff>22953</xdr:colOff>
      <xdr:row>4</xdr:row>
      <xdr:rowOff>7459</xdr:rowOff>
    </xdr:to>
    <xdr:pic>
      <xdr:nvPicPr>
        <xdr:cNvPr id="22" name="Рисунок 2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663" y="361943"/>
          <a:ext cx="4236170" cy="316076"/>
        </a:xfrm>
        <a:prstGeom prst="rect">
          <a:avLst/>
        </a:prstGeom>
      </xdr:spPr>
    </xdr:pic>
    <xdr:clientData/>
  </xdr:twoCellAnchor>
  <xdr:twoCellAnchor>
    <xdr:from>
      <xdr:col>14</xdr:col>
      <xdr:colOff>303893</xdr:colOff>
      <xdr:row>16</xdr:row>
      <xdr:rowOff>56696</xdr:rowOff>
    </xdr:from>
    <xdr:to>
      <xdr:col>17</xdr:col>
      <xdr:colOff>444174</xdr:colOff>
      <xdr:row>19</xdr:row>
      <xdr:rowOff>173264</xdr:rowOff>
    </xdr:to>
    <xdr:grpSp>
      <xdr:nvGrpSpPr>
        <xdr:cNvPr id="24" name="Группа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GrpSpPr/>
      </xdr:nvGrpSpPr>
      <xdr:grpSpPr>
        <a:xfrm>
          <a:off x="8897560" y="2596696"/>
          <a:ext cx="1981781" cy="592818"/>
          <a:chOff x="8844643" y="2007054"/>
          <a:chExt cx="1977245" cy="592818"/>
        </a:xfrm>
      </xdr:grpSpPr>
      <xdr:pic>
        <xdr:nvPicPr>
          <xdr:cNvPr id="25" name="Рисунок 24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844643" y="2007054"/>
            <a:ext cx="1977245" cy="592818"/>
          </a:xfrm>
          <a:prstGeom prst="rect">
            <a:avLst/>
          </a:prstGeom>
        </xdr:spPr>
      </xdr:pic>
      <xdr:sp macro="" textlink="">
        <xdr:nvSpPr>
          <xdr:cNvPr id="26" name="Прямоугольник 25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9281929" y="2067741"/>
            <a:ext cx="1459416" cy="369345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ru-RU" b="1" u="none">
                <a:solidFill>
                  <a:schemeClr val="bg1"/>
                </a:solidFill>
                <a:latin typeface="+mn-lt"/>
                <a:cs typeface="Arial" pitchFamily="34" charset="0"/>
              </a:rPr>
              <a:t>Все акции</a:t>
            </a:r>
          </a:p>
        </xdr:txBody>
      </xdr:sp>
    </xdr:grpSp>
    <xdr:clientData/>
  </xdr:twoCellAnchor>
  <xdr:twoCellAnchor editAs="oneCell">
    <xdr:from>
      <xdr:col>8</xdr:col>
      <xdr:colOff>311785</xdr:colOff>
      <xdr:row>21</xdr:row>
      <xdr:rowOff>127308</xdr:rowOff>
    </xdr:from>
    <xdr:to>
      <xdr:col>17</xdr:col>
      <xdr:colOff>521608</xdr:colOff>
      <xdr:row>40</xdr:row>
      <xdr:rowOff>124507</xdr:rowOff>
    </xdr:to>
    <xdr:pic>
      <xdr:nvPicPr>
        <xdr:cNvPr id="27" name="Рисунок 2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22452" y="3598641"/>
          <a:ext cx="5734323" cy="3151033"/>
        </a:xfrm>
        <a:prstGeom prst="rect">
          <a:avLst/>
        </a:prstGeom>
      </xdr:spPr>
    </xdr:pic>
    <xdr:clientData/>
  </xdr:twoCellAnchor>
  <xdr:twoCellAnchor>
    <xdr:from>
      <xdr:col>0</xdr:col>
      <xdr:colOff>413133</xdr:colOff>
      <xdr:row>42</xdr:row>
      <xdr:rowOff>22044</xdr:rowOff>
    </xdr:from>
    <xdr:to>
      <xdr:col>6</xdr:col>
      <xdr:colOff>562267</xdr:colOff>
      <xdr:row>48</xdr:row>
      <xdr:rowOff>22044</xdr:rowOff>
    </xdr:to>
    <xdr:grpSp>
      <xdr:nvGrpSpPr>
        <xdr:cNvPr id="55" name="Группа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GrpSpPr/>
      </xdr:nvGrpSpPr>
      <xdr:grpSpPr>
        <a:xfrm>
          <a:off x="413133" y="7165794"/>
          <a:ext cx="3832134" cy="952500"/>
          <a:chOff x="413133" y="7531977"/>
          <a:chExt cx="3908334" cy="1016000"/>
        </a:xfrm>
      </xdr:grpSpPr>
      <xdr:sp macro="" textlink="">
        <xdr:nvSpPr>
          <xdr:cNvPr id="17" name="TextBox 1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 txBox="1"/>
        </xdr:nvSpPr>
        <xdr:spPr bwMode="auto">
          <a:xfrm>
            <a:off x="742657" y="7531977"/>
            <a:ext cx="3578810" cy="1016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b"/>
          <a:lstStyle/>
          <a:p>
            <a:pPr rtl="0" eaLnBrk="1" fontAlgn="b" latinLnBrk="0" hangingPunct="1"/>
            <a:r>
              <a:rPr lang="ru-RU" sz="1400" b="1">
                <a:solidFill>
                  <a:srgbClr val="E30017"/>
                </a:solidFill>
                <a:effectLst/>
                <a:latin typeface="+mn-lt"/>
                <a:ea typeface="+mn-ea"/>
                <a:cs typeface="+mn-cs"/>
              </a:rPr>
              <a:t>НАРУЖНЫЕ БЛОКИ С ДОРАБОТКОЙ </a:t>
            </a:r>
            <a:endParaRPr lang="ru-RU" sz="1400" b="1">
              <a:solidFill>
                <a:srgbClr val="E30017"/>
              </a:solidFill>
              <a:effectLst/>
            </a:endParaRPr>
          </a:p>
          <a:p>
            <a:pPr rtl="0" eaLnBrk="1" fontAlgn="b" latinLnBrk="0" hangingPunct="1"/>
            <a:r>
              <a:rPr lang="ru-RU" sz="1400" b="1">
                <a:solidFill>
                  <a:srgbClr val="E30017"/>
                </a:solidFill>
                <a:effectLst/>
                <a:latin typeface="+mn-lt"/>
                <a:ea typeface="+mn-ea"/>
                <a:cs typeface="+mn-cs"/>
              </a:rPr>
              <a:t>НИЗКОТЕМПЕРАТУРНЫМ </a:t>
            </a:r>
            <a:endParaRPr lang="ru-RU" sz="1400" b="1">
              <a:solidFill>
                <a:srgbClr val="E30017"/>
              </a:solidFill>
              <a:effectLst/>
            </a:endParaRPr>
          </a:p>
          <a:p>
            <a:pPr rtl="0" eaLnBrk="1" fontAlgn="b" latinLnBrk="0" hangingPunct="1"/>
            <a:r>
              <a:rPr lang="ru-RU" sz="1400" b="1">
                <a:solidFill>
                  <a:srgbClr val="E30017"/>
                </a:solidFill>
                <a:effectLst/>
                <a:latin typeface="+mn-lt"/>
                <a:ea typeface="+mn-ea"/>
                <a:cs typeface="+mn-cs"/>
              </a:rPr>
              <a:t>КОМПЛЕКТОМ</a:t>
            </a:r>
            <a:endParaRPr lang="ru-RU" sz="1400" b="1">
              <a:solidFill>
                <a:srgbClr val="E30017"/>
              </a:solidFill>
              <a:effectLst/>
            </a:endParaRPr>
          </a:p>
          <a:p>
            <a:endParaRPr lang="ru-RU" sz="1100">
              <a:solidFill>
                <a:schemeClr val="tx1">
                  <a:lumMod val="95000"/>
                  <a:lumOff val="5000"/>
                </a:schemeClr>
              </a:solidFill>
            </a:endParaRPr>
          </a:p>
        </xdr:txBody>
      </xdr:sp>
      <xdr:pic>
        <xdr:nvPicPr>
          <xdr:cNvPr id="28" name="Рисунок 27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3133" y="7662842"/>
            <a:ext cx="368828" cy="377770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158750</xdr:colOff>
      <xdr:row>40</xdr:row>
      <xdr:rowOff>157773</xdr:rowOff>
    </xdr:from>
    <xdr:to>
      <xdr:col>12</xdr:col>
      <xdr:colOff>575468</xdr:colOff>
      <xdr:row>42</xdr:row>
      <xdr:rowOff>64337</xdr:rowOff>
    </xdr:to>
    <xdr:pic>
      <xdr:nvPicPr>
        <xdr:cNvPr id="29" name="Рисунок 2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56830" y="7069113"/>
          <a:ext cx="416718" cy="439964"/>
        </a:xfrm>
        <a:prstGeom prst="rect">
          <a:avLst/>
        </a:prstGeom>
      </xdr:spPr>
    </xdr:pic>
    <xdr:clientData/>
  </xdr:twoCellAnchor>
  <xdr:twoCellAnchor editAs="oneCell">
    <xdr:from>
      <xdr:col>13</xdr:col>
      <xdr:colOff>204109</xdr:colOff>
      <xdr:row>40</xdr:row>
      <xdr:rowOff>134653</xdr:rowOff>
    </xdr:from>
    <xdr:to>
      <xdr:col>14</xdr:col>
      <xdr:colOff>9388</xdr:colOff>
      <xdr:row>42</xdr:row>
      <xdr:rowOff>42099</xdr:rowOff>
    </xdr:to>
    <xdr:pic>
      <xdr:nvPicPr>
        <xdr:cNvPr id="30" name="Рисунок 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27029" y="7045993"/>
          <a:ext cx="430119" cy="440846"/>
        </a:xfrm>
        <a:prstGeom prst="rect">
          <a:avLst/>
        </a:prstGeom>
      </xdr:spPr>
    </xdr:pic>
    <xdr:clientData/>
  </xdr:twoCellAnchor>
  <xdr:twoCellAnchor editAs="oneCell">
    <xdr:from>
      <xdr:col>14</xdr:col>
      <xdr:colOff>240960</xdr:colOff>
      <xdr:row>40</xdr:row>
      <xdr:rowOff>145992</xdr:rowOff>
    </xdr:from>
    <xdr:to>
      <xdr:col>15</xdr:col>
      <xdr:colOff>46239</xdr:colOff>
      <xdr:row>42</xdr:row>
      <xdr:rowOff>53438</xdr:rowOff>
    </xdr:to>
    <xdr:pic>
      <xdr:nvPicPr>
        <xdr:cNvPr id="31" name="Рисунок 30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8720" y="7057332"/>
          <a:ext cx="430119" cy="440846"/>
        </a:xfrm>
        <a:prstGeom prst="rect">
          <a:avLst/>
        </a:prstGeom>
      </xdr:spPr>
    </xdr:pic>
    <xdr:clientData/>
  </xdr:twoCellAnchor>
  <xdr:twoCellAnchor editAs="oneCell">
    <xdr:from>
      <xdr:col>15</xdr:col>
      <xdr:colOff>303327</xdr:colOff>
      <xdr:row>40</xdr:row>
      <xdr:rowOff>145993</xdr:rowOff>
    </xdr:from>
    <xdr:to>
      <xdr:col>16</xdr:col>
      <xdr:colOff>108605</xdr:colOff>
      <xdr:row>42</xdr:row>
      <xdr:rowOff>53439</xdr:rowOff>
    </xdr:to>
    <xdr:pic>
      <xdr:nvPicPr>
        <xdr:cNvPr id="32" name="Рисунок 31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75927" y="7057333"/>
          <a:ext cx="430118" cy="440846"/>
        </a:xfrm>
        <a:prstGeom prst="rect">
          <a:avLst/>
        </a:prstGeom>
      </xdr:spPr>
    </xdr:pic>
    <xdr:clientData/>
  </xdr:twoCellAnchor>
  <xdr:twoCellAnchor>
    <xdr:from>
      <xdr:col>6</xdr:col>
      <xdr:colOff>595311</xdr:colOff>
      <xdr:row>43</xdr:row>
      <xdr:rowOff>72570</xdr:rowOff>
    </xdr:from>
    <xdr:to>
      <xdr:col>9</xdr:col>
      <xdr:colOff>415796</xdr:colOff>
      <xdr:row>45</xdr:row>
      <xdr:rowOff>108045</xdr:rowOff>
    </xdr:to>
    <xdr:grpSp>
      <xdr:nvGrpSpPr>
        <xdr:cNvPr id="33" name="Группа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4278311" y="7375070"/>
          <a:ext cx="1661985" cy="352975"/>
          <a:chOff x="4019776" y="6910158"/>
          <a:chExt cx="1657449" cy="354227"/>
        </a:xfrm>
      </xdr:grpSpPr>
      <xdr:sp macro="" textlink="">
        <xdr:nvSpPr>
          <xdr:cNvPr id="34" name="Прямоугольник 33">
            <a:hlinkClick xmlns:r="http://schemas.openxmlformats.org/officeDocument/2006/relationships" r:id="rId27"/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4215374" y="6910158"/>
            <a:ext cx="1461851" cy="354227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b="1" u="none">
                <a:solidFill>
                  <a:srgbClr val="E30017"/>
                </a:solidFill>
                <a:latin typeface="+mn-lt"/>
                <a:cs typeface="Arial" pitchFamily="34" charset="0"/>
              </a:rPr>
              <a:t>Калькулятор</a:t>
            </a:r>
          </a:p>
        </xdr:txBody>
      </xdr:sp>
      <xdr:pic>
        <xdr:nvPicPr>
          <xdr:cNvPr id="35" name="Рисунок 34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19776" y="7036026"/>
            <a:ext cx="225836" cy="113847"/>
          </a:xfrm>
          <a:prstGeom prst="rect">
            <a:avLst/>
          </a:prstGeom>
        </xdr:spPr>
      </xdr:pic>
    </xdr:grpSp>
    <xdr:clientData/>
  </xdr:twoCellAnchor>
  <xdr:twoCellAnchor>
    <xdr:from>
      <xdr:col>10</xdr:col>
      <xdr:colOff>430212</xdr:colOff>
      <xdr:row>43</xdr:row>
      <xdr:rowOff>59963</xdr:rowOff>
    </xdr:from>
    <xdr:to>
      <xdr:col>13</xdr:col>
      <xdr:colOff>237581</xdr:colOff>
      <xdr:row>45</xdr:row>
      <xdr:rowOff>95438</xdr:rowOff>
    </xdr:to>
    <xdr:grpSp>
      <xdr:nvGrpSpPr>
        <xdr:cNvPr id="36" name="Группа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pSpPr/>
      </xdr:nvGrpSpPr>
      <xdr:grpSpPr>
        <a:xfrm>
          <a:off x="6568545" y="7362463"/>
          <a:ext cx="1648869" cy="352975"/>
          <a:chOff x="5997801" y="6897546"/>
          <a:chExt cx="1644334" cy="354108"/>
        </a:xfrm>
      </xdr:grpSpPr>
      <xdr:sp macro="" textlink="">
        <xdr:nvSpPr>
          <xdr:cNvPr id="37" name="Прямоугольник 36">
            <a:hlinkClick xmlns:r="http://schemas.openxmlformats.org/officeDocument/2006/relationships" r:id="rId29"/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180284" y="6897546"/>
            <a:ext cx="1461851" cy="354108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b="1" u="none">
                <a:solidFill>
                  <a:srgbClr val="E30017"/>
                </a:solidFill>
                <a:latin typeface="+mn-lt"/>
                <a:cs typeface="Arial" pitchFamily="34" charset="0"/>
              </a:rPr>
              <a:t>Доставка</a:t>
            </a:r>
          </a:p>
        </xdr:txBody>
      </xdr:sp>
      <xdr:pic>
        <xdr:nvPicPr>
          <xdr:cNvPr id="38" name="Рисунок 37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5997801" y="7032510"/>
            <a:ext cx="225836" cy="113847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463551</xdr:colOff>
      <xdr:row>43</xdr:row>
      <xdr:rowOff>65329</xdr:rowOff>
    </xdr:from>
    <xdr:to>
      <xdr:col>16</xdr:col>
      <xdr:colOff>286290</xdr:colOff>
      <xdr:row>45</xdr:row>
      <xdr:rowOff>100804</xdr:rowOff>
    </xdr:to>
    <xdr:grpSp>
      <xdr:nvGrpSpPr>
        <xdr:cNvPr id="39" name="Группа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pSpPr/>
      </xdr:nvGrpSpPr>
      <xdr:grpSpPr>
        <a:xfrm>
          <a:off x="8443384" y="7367829"/>
          <a:ext cx="1664239" cy="352975"/>
          <a:chOff x="8707211" y="3739254"/>
          <a:chExt cx="1659703" cy="354108"/>
        </a:xfrm>
      </xdr:grpSpPr>
      <xdr:sp macro="" textlink="">
        <xdr:nvSpPr>
          <xdr:cNvPr id="40" name="Прямоугольник 39">
            <a:hlinkClick xmlns:r="http://schemas.openxmlformats.org/officeDocument/2006/relationships" r:id="rId30"/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>
            <a:off x="8905063" y="3739254"/>
            <a:ext cx="1461851" cy="354108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b="1" u="none">
                <a:solidFill>
                  <a:srgbClr val="E30017"/>
                </a:solidFill>
                <a:latin typeface="+mn-lt"/>
                <a:cs typeface="Arial" pitchFamily="34" charset="0"/>
              </a:rPr>
              <a:t>Распродажа</a:t>
            </a:r>
          </a:p>
        </xdr:txBody>
      </xdr:sp>
      <xdr:pic>
        <xdr:nvPicPr>
          <xdr:cNvPr id="41" name="Рисунок 40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8707211" y="3873839"/>
            <a:ext cx="225836" cy="113848"/>
          </a:xfrm>
          <a:prstGeom prst="rect">
            <a:avLst/>
          </a:prstGeom>
        </xdr:spPr>
      </xdr:pic>
    </xdr:grpSp>
    <xdr:clientData/>
  </xdr:twoCellAnchor>
  <xdr:twoCellAnchor>
    <xdr:from>
      <xdr:col>12</xdr:col>
      <xdr:colOff>204106</xdr:colOff>
      <xdr:row>18</xdr:row>
      <xdr:rowOff>127026</xdr:rowOff>
    </xdr:from>
    <xdr:to>
      <xdr:col>15</xdr:col>
      <xdr:colOff>354354</xdr:colOff>
      <xdr:row>22</xdr:row>
      <xdr:rowOff>22684</xdr:rowOff>
    </xdr:to>
    <xdr:grpSp>
      <xdr:nvGrpSpPr>
        <xdr:cNvPr id="42" name="Группа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pSpPr/>
      </xdr:nvGrpSpPr>
      <xdr:grpSpPr>
        <a:xfrm>
          <a:off x="7570106" y="2984526"/>
          <a:ext cx="1991748" cy="668241"/>
          <a:chOff x="6984999" y="2984526"/>
          <a:chExt cx="1987212" cy="530658"/>
        </a:xfrm>
      </xdr:grpSpPr>
      <xdr:sp macro="" textlink="">
        <xdr:nvSpPr>
          <xdr:cNvPr id="43" name="Прямоугольник 42">
            <a:hlinkClick xmlns:r="http://schemas.openxmlformats.org/officeDocument/2006/relationships" r:id="rId31"/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7305544" y="2984526"/>
            <a:ext cx="1666667" cy="530658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ru-RU" sz="1400" b="1" u="sng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rPr>
              <a:t>Информация о товаре на ваш</a:t>
            </a:r>
            <a:r>
              <a:rPr lang="ru-RU" sz="1400" b="1" u="sng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rPr>
              <a:t> сайт</a:t>
            </a:r>
            <a:endParaRPr lang="ru-RU" sz="1400" b="1" u="sng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endParaRPr>
          </a:p>
        </xdr:txBody>
      </xdr:sp>
      <xdr:pic>
        <xdr:nvPicPr>
          <xdr:cNvPr id="44" name="Рисунок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84999" y="3084285"/>
            <a:ext cx="290671" cy="256268"/>
          </a:xfrm>
          <a:prstGeom prst="rect">
            <a:avLst/>
          </a:prstGeom>
        </xdr:spPr>
      </xdr:pic>
    </xdr:grpSp>
    <xdr:clientData/>
  </xdr:twoCellAnchor>
  <xdr:twoCellAnchor>
    <xdr:from>
      <xdr:col>1</xdr:col>
      <xdr:colOff>228601</xdr:colOff>
      <xdr:row>20</xdr:row>
      <xdr:rowOff>33867</xdr:rowOff>
    </xdr:from>
    <xdr:to>
      <xdr:col>3</xdr:col>
      <xdr:colOff>321734</xdr:colOff>
      <xdr:row>23</xdr:row>
      <xdr:rowOff>102228</xdr:rowOff>
    </xdr:to>
    <xdr:pic>
      <xdr:nvPicPr>
        <xdr:cNvPr id="45" name="Рисунок 4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3441" y="3516207"/>
          <a:ext cx="1342813" cy="571281"/>
        </a:xfrm>
        <a:prstGeom prst="rect">
          <a:avLst/>
        </a:prstGeom>
      </xdr:spPr>
    </xdr:pic>
    <xdr:clientData/>
  </xdr:twoCellAnchor>
  <xdr:twoCellAnchor>
    <xdr:from>
      <xdr:col>1</xdr:col>
      <xdr:colOff>270934</xdr:colOff>
      <xdr:row>36</xdr:row>
      <xdr:rowOff>33867</xdr:rowOff>
    </xdr:from>
    <xdr:to>
      <xdr:col>3</xdr:col>
      <xdr:colOff>369413</xdr:colOff>
      <xdr:row>40</xdr:row>
      <xdr:rowOff>3580</xdr:rowOff>
    </xdr:to>
    <xdr:pic>
      <xdr:nvPicPr>
        <xdr:cNvPr id="46" name="Рисунок 4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774" y="6274647"/>
          <a:ext cx="1348159" cy="640273"/>
        </a:xfrm>
        <a:prstGeom prst="rect">
          <a:avLst/>
        </a:prstGeom>
      </xdr:spPr>
    </xdr:pic>
    <xdr:clientData/>
  </xdr:twoCellAnchor>
  <xdr:twoCellAnchor>
    <xdr:from>
      <xdr:col>7</xdr:col>
      <xdr:colOff>16639</xdr:colOff>
      <xdr:row>20</xdr:row>
      <xdr:rowOff>42333</xdr:rowOff>
    </xdr:from>
    <xdr:to>
      <xdr:col>8</xdr:col>
      <xdr:colOff>93134</xdr:colOff>
      <xdr:row>26</xdr:row>
      <xdr:rowOff>1</xdr:rowOff>
    </xdr:to>
    <xdr:grpSp>
      <xdr:nvGrpSpPr>
        <xdr:cNvPr id="52" name="Группа 51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GrpSpPr/>
      </xdr:nvGrpSpPr>
      <xdr:grpSpPr>
        <a:xfrm>
          <a:off x="4313472" y="3354916"/>
          <a:ext cx="690329" cy="941918"/>
          <a:chOff x="4402372" y="3556000"/>
          <a:chExt cx="703029" cy="990601"/>
        </a:xfrm>
      </xdr:grpSpPr>
      <xdr:pic>
        <xdr:nvPicPr>
          <xdr:cNvPr id="13" name="Рисунок 12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55066" y="3556000"/>
            <a:ext cx="448309" cy="695134"/>
          </a:xfrm>
          <a:prstGeom prst="rect">
            <a:avLst/>
          </a:prstGeom>
        </xdr:spPr>
      </xdr:pic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SpPr txBox="1"/>
        </xdr:nvSpPr>
        <xdr:spPr>
          <a:xfrm>
            <a:off x="4402372" y="4265057"/>
            <a:ext cx="703029" cy="28154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Big Multi</a:t>
            </a:r>
            <a:endParaRPr lang="ru-RU" sz="1100">
              <a:solidFill>
                <a:sysClr val="windowText" lastClr="000000"/>
              </a:solidFill>
            </a:endParaRPr>
          </a:p>
        </xdr:txBody>
      </xdr:sp>
    </xdr:grpSp>
    <xdr:clientData/>
  </xdr:twoCellAnchor>
  <xdr:twoCellAnchor>
    <xdr:from>
      <xdr:col>5</xdr:col>
      <xdr:colOff>350382</xdr:colOff>
      <xdr:row>20</xdr:row>
      <xdr:rowOff>143589</xdr:rowOff>
    </xdr:from>
    <xdr:to>
      <xdr:col>7</xdr:col>
      <xdr:colOff>93133</xdr:colOff>
      <xdr:row>25</xdr:row>
      <xdr:rowOff>143934</xdr:rowOff>
    </xdr:to>
    <xdr:grpSp>
      <xdr:nvGrpSpPr>
        <xdr:cNvPr id="51" name="Группа 50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GrpSpPr/>
      </xdr:nvGrpSpPr>
      <xdr:grpSpPr>
        <a:xfrm>
          <a:off x="3419549" y="3456172"/>
          <a:ext cx="970417" cy="825845"/>
          <a:chOff x="3483049" y="3657256"/>
          <a:chExt cx="995817" cy="863945"/>
        </a:xfrm>
      </xdr:grpSpPr>
      <xdr:sp macro="" textlink="">
        <xdr:nvSpPr>
          <xdr:cNvPr id="21" name="TextBox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 txBox="1"/>
        </xdr:nvSpPr>
        <xdr:spPr>
          <a:xfrm>
            <a:off x="3483049" y="4275939"/>
            <a:ext cx="995817" cy="24526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marL="0" marR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en-US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Flexible</a:t>
            </a:r>
            <a:r>
              <a:rPr lang="ru-RU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 </a:t>
            </a:r>
            <a:r>
              <a:rPr lang="en-US" sz="1100" b="0">
                <a:solidFill>
                  <a:sysClr val="windowText" lastClr="000000"/>
                </a:solidFill>
                <a:effectLst/>
                <a:latin typeface="+mn-lt"/>
                <a:ea typeface="+mn-ea"/>
                <a:cs typeface="+mn-cs"/>
              </a:rPr>
              <a:t>R410A</a:t>
            </a:r>
            <a:endParaRPr lang="ru-RU">
              <a:solidFill>
                <a:sysClr val="windowText" lastClr="000000"/>
              </a:solidFill>
              <a:effectLst/>
            </a:endParaRPr>
          </a:p>
        </xdr:txBody>
      </xdr:sp>
      <xdr:pic>
        <xdr:nvPicPr>
          <xdr:cNvPr id="48" name="Рисунок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666066" y="3657256"/>
            <a:ext cx="572290" cy="580594"/>
          </a:xfrm>
          <a:prstGeom prst="rect">
            <a:avLst/>
          </a:prstGeom>
        </xdr:spPr>
      </xdr:pic>
    </xdr:grpSp>
    <xdr:clientData/>
  </xdr:twoCellAnchor>
  <xdr:twoCellAnchor>
    <xdr:from>
      <xdr:col>4</xdr:col>
      <xdr:colOff>213029</xdr:colOff>
      <xdr:row>27</xdr:row>
      <xdr:rowOff>134710</xdr:rowOff>
    </xdr:from>
    <xdr:to>
      <xdr:col>8</xdr:col>
      <xdr:colOff>105835</xdr:colOff>
      <xdr:row>36</xdr:row>
      <xdr:rowOff>67407</xdr:rowOff>
    </xdr:to>
    <xdr:grpSp>
      <xdr:nvGrpSpPr>
        <xdr:cNvPr id="53" name="Группа 52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GrpSpPr/>
      </xdr:nvGrpSpPr>
      <xdr:grpSpPr>
        <a:xfrm>
          <a:off x="2668362" y="4632627"/>
          <a:ext cx="2348140" cy="1424947"/>
          <a:chOff x="2697995" y="4575477"/>
          <a:chExt cx="2398940" cy="1477863"/>
        </a:xfrm>
      </xdr:grpSpPr>
      <xdr:pic>
        <xdr:nvPicPr>
          <xdr:cNvPr id="14" name="Рисунок 13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508980" y="4906280"/>
            <a:ext cx="707419" cy="1147060"/>
          </a:xfrm>
          <a:prstGeom prst="rect">
            <a:avLst/>
          </a:prstGeom>
        </xdr:spPr>
      </xdr:pic>
      <xdr:sp macro="" textlink="">
        <xdr:nvSpPr>
          <xdr:cNvPr id="49" name="Прямоугольник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SpPr/>
        </xdr:nvSpPr>
        <xdr:spPr>
          <a:xfrm>
            <a:off x="2697995" y="4575477"/>
            <a:ext cx="2398940" cy="377524"/>
          </a:xfrm>
          <a:prstGeom prst="rect">
            <a:avLst/>
          </a:prstGeom>
        </xdr:spPr>
        <xdr:txBody>
          <a:bodyPr wrap="square">
            <a:noAutofit/>
          </a:bodyPr>
          <a:lstStyle>
            <a:defPPr>
              <a:defRPr lang="ru-RU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b="1">
                <a:solidFill>
                  <a:srgbClr val="E30017"/>
                </a:solidFill>
                <a:latin typeface="+mn-lt"/>
                <a:cs typeface="Arial" pitchFamily="34" charset="0"/>
              </a:rPr>
              <a:t>VRF</a:t>
            </a:r>
            <a:r>
              <a:rPr lang="ru-RU" b="1">
                <a:solidFill>
                  <a:srgbClr val="E30017"/>
                </a:solidFill>
                <a:latin typeface="+mn-lt"/>
                <a:cs typeface="Arial" pitchFamily="34" charset="0"/>
              </a:rPr>
              <a:t>-СИСТЕМЫ </a:t>
            </a:r>
          </a:p>
        </xdr:txBody>
      </xdr:sp>
    </xdr:grpSp>
    <xdr:clientData/>
  </xdr:twoCellAnchor>
  <xdr:twoCellAnchor editAs="oneCell">
    <xdr:from>
      <xdr:col>7</xdr:col>
      <xdr:colOff>359834</xdr:colOff>
      <xdr:row>1</xdr:row>
      <xdr:rowOff>42333</xdr:rowOff>
    </xdr:from>
    <xdr:to>
      <xdr:col>12</xdr:col>
      <xdr:colOff>418631</xdr:colOff>
      <xdr:row>4</xdr:row>
      <xdr:rowOff>95250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CDEDCB49-9E34-4BA7-86D7-66C90394D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656667" y="201083"/>
          <a:ext cx="3127964" cy="52916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357869</xdr:colOff>
      <xdr:row>0</xdr:row>
      <xdr:rowOff>249011</xdr:rowOff>
    </xdr:from>
    <xdr:to>
      <xdr:col>1</xdr:col>
      <xdr:colOff>1469572</xdr:colOff>
      <xdr:row>1</xdr:row>
      <xdr:rowOff>89128</xdr:rowOff>
    </xdr:to>
    <xdr:pic>
      <xdr:nvPicPr>
        <xdr:cNvPr id="350904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B85A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7869" y="249011"/>
          <a:ext cx="2907846" cy="520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436939</xdr:colOff>
      <xdr:row>0</xdr:row>
      <xdr:rowOff>231320</xdr:rowOff>
    </xdr:from>
    <xdr:to>
      <xdr:col>21</xdr:col>
      <xdr:colOff>273309</xdr:colOff>
      <xdr:row>1</xdr:row>
      <xdr:rowOff>204106</xdr:rowOff>
    </xdr:to>
    <xdr:sp macro="" textlink="">
      <xdr:nvSpPr>
        <xdr:cNvPr id="16" name="TextBox 1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SpPr txBox="1"/>
      </xdr:nvSpPr>
      <xdr:spPr>
        <a:xfrm>
          <a:off x="15908260" y="231320"/>
          <a:ext cx="1333156" cy="653143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17</xdr:col>
      <xdr:colOff>459922</xdr:colOff>
      <xdr:row>2</xdr:row>
      <xdr:rowOff>180109</xdr:rowOff>
    </xdr:from>
    <xdr:to>
      <xdr:col>23</xdr:col>
      <xdr:colOff>346364</xdr:colOff>
      <xdr:row>6</xdr:row>
      <xdr:rowOff>0</xdr:rowOff>
    </xdr:to>
    <xdr:sp macro="" textlink="">
      <xdr:nvSpPr>
        <xdr:cNvPr id="17" name="TextBox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SpPr txBox="1"/>
      </xdr:nvSpPr>
      <xdr:spPr>
        <a:xfrm>
          <a:off x="16342179" y="1050966"/>
          <a:ext cx="2662299" cy="973777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ct val="1000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Мультисплит-системы свободной компоновки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Flexible Multi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14</xdr:col>
      <xdr:colOff>846364</xdr:colOff>
      <xdr:row>10</xdr:row>
      <xdr:rowOff>35050</xdr:rowOff>
    </xdr:from>
    <xdr:to>
      <xdr:col>17</xdr:col>
      <xdr:colOff>38100</xdr:colOff>
      <xdr:row>11</xdr:row>
      <xdr:rowOff>366031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0" y="5848021"/>
          <a:ext cx="1728107" cy="701096"/>
        </a:xfrm>
        <a:prstGeom prst="rect">
          <a:avLst/>
        </a:prstGeom>
      </xdr:spPr>
    </xdr:pic>
    <xdr:clientData/>
  </xdr:twoCellAnchor>
  <xdr:twoCellAnchor editAs="oneCell">
    <xdr:from>
      <xdr:col>15</xdr:col>
      <xdr:colOff>329493</xdr:colOff>
      <xdr:row>26</xdr:row>
      <xdr:rowOff>118618</xdr:rowOff>
    </xdr:from>
    <xdr:to>
      <xdr:col>17</xdr:col>
      <xdr:colOff>52235</xdr:colOff>
      <xdr:row>29</xdr:row>
      <xdr:rowOff>54428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68007" y="12027589"/>
          <a:ext cx="1366485" cy="871982"/>
        </a:xfrm>
        <a:prstGeom prst="rect">
          <a:avLst/>
        </a:prstGeom>
      </xdr:spPr>
    </xdr:pic>
    <xdr:clientData/>
  </xdr:twoCellAnchor>
  <xdr:twoCellAnchor editAs="oneCell">
    <xdr:from>
      <xdr:col>14</xdr:col>
      <xdr:colOff>821872</xdr:colOff>
      <xdr:row>39</xdr:row>
      <xdr:rowOff>40434</xdr:rowOff>
    </xdr:from>
    <xdr:to>
      <xdr:col>17</xdr:col>
      <xdr:colOff>40822</xdr:colOff>
      <xdr:row>40</xdr:row>
      <xdr:rowOff>323850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7758" y="14845005"/>
          <a:ext cx="1755321" cy="653531"/>
        </a:xfrm>
        <a:prstGeom prst="rect">
          <a:avLst/>
        </a:prstGeom>
      </xdr:spPr>
    </xdr:pic>
    <xdr:clientData/>
  </xdr:twoCellAnchor>
  <xdr:twoCellAnchor editAs="oneCell">
    <xdr:from>
      <xdr:col>14</xdr:col>
      <xdr:colOff>830035</xdr:colOff>
      <xdr:row>46</xdr:row>
      <xdr:rowOff>127579</xdr:rowOff>
    </xdr:from>
    <xdr:to>
      <xdr:col>17</xdr:col>
      <xdr:colOff>27213</xdr:colOff>
      <xdr:row>48</xdr:row>
      <xdr:rowOff>4082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921" y="16652093"/>
          <a:ext cx="1733549" cy="616732"/>
        </a:xfrm>
        <a:prstGeom prst="rect">
          <a:avLst/>
        </a:prstGeom>
      </xdr:spPr>
    </xdr:pic>
    <xdr:clientData/>
  </xdr:twoCellAnchor>
  <xdr:twoCellAnchor editAs="oneCell">
    <xdr:from>
      <xdr:col>15</xdr:col>
      <xdr:colOff>173095</xdr:colOff>
      <xdr:row>16</xdr:row>
      <xdr:rowOff>0</xdr:rowOff>
    </xdr:from>
    <xdr:to>
      <xdr:col>17</xdr:col>
      <xdr:colOff>63670</xdr:colOff>
      <xdr:row>18</xdr:row>
      <xdr:rowOff>83940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4411609" y="9207017"/>
          <a:ext cx="1534318" cy="829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97973</xdr:colOff>
      <xdr:row>21</xdr:row>
      <xdr:rowOff>171863</xdr:rowOff>
    </xdr:from>
    <xdr:to>
      <xdr:col>17</xdr:col>
      <xdr:colOff>30621</xdr:colOff>
      <xdr:row>24</xdr:row>
      <xdr:rowOff>68951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9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054944" y="10752777"/>
          <a:ext cx="857934" cy="833260"/>
        </a:xfrm>
        <a:prstGeom prst="rect">
          <a:avLst/>
        </a:prstGeom>
      </xdr:spPr>
    </xdr:pic>
    <xdr:clientData/>
  </xdr:twoCellAnchor>
  <xdr:twoCellAnchor>
    <xdr:from>
      <xdr:col>11</xdr:col>
      <xdr:colOff>721180</xdr:colOff>
      <xdr:row>0</xdr:row>
      <xdr:rowOff>476250</xdr:rowOff>
    </xdr:from>
    <xdr:to>
      <xdr:col>16</xdr:col>
      <xdr:colOff>47626</xdr:colOff>
      <xdr:row>1</xdr:row>
      <xdr:rowOff>64535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SpPr/>
      </xdr:nvSpPr>
      <xdr:spPr>
        <a:xfrm>
          <a:off x="11122480" y="476250"/>
          <a:ext cx="3479346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10 января 2022 года</a:t>
          </a:r>
        </a:p>
      </xdr:txBody>
    </xdr:sp>
    <xdr:clientData/>
  </xdr:twoCellAnchor>
  <xdr:twoCellAnchor>
    <xdr:from>
      <xdr:col>0</xdr:col>
      <xdr:colOff>29455</xdr:colOff>
      <xdr:row>84</xdr:row>
      <xdr:rowOff>83243</xdr:rowOff>
    </xdr:from>
    <xdr:to>
      <xdr:col>11</xdr:col>
      <xdr:colOff>132468</xdr:colOff>
      <xdr:row>88</xdr:row>
      <xdr:rowOff>153011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SpPr txBox="1"/>
      </xdr:nvSpPr>
      <xdr:spPr>
        <a:xfrm>
          <a:off x="29455" y="47712725"/>
          <a:ext cx="10815837" cy="92141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10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  <xdr:twoCellAnchor editAs="oneCell">
    <xdr:from>
      <xdr:col>15</xdr:col>
      <xdr:colOff>85723</xdr:colOff>
      <xdr:row>16</xdr:row>
      <xdr:rowOff>0</xdr:rowOff>
    </xdr:from>
    <xdr:to>
      <xdr:col>17</xdr:col>
      <xdr:colOff>108858</xdr:colOff>
      <xdr:row>18</xdr:row>
      <xdr:rowOff>101336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9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24237" y="7670331"/>
          <a:ext cx="1666878" cy="84700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262619</xdr:rowOff>
    </xdr:from>
    <xdr:to>
      <xdr:col>1</xdr:col>
      <xdr:colOff>1428751</xdr:colOff>
      <xdr:row>1</xdr:row>
      <xdr:rowOff>88996</xdr:rowOff>
    </xdr:to>
    <xdr:pic>
      <xdr:nvPicPr>
        <xdr:cNvPr id="35152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265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6" y="262619"/>
          <a:ext cx="2853418" cy="5067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60022</xdr:colOff>
      <xdr:row>0</xdr:row>
      <xdr:rowOff>272142</xdr:rowOff>
    </xdr:from>
    <xdr:to>
      <xdr:col>13</xdr:col>
      <xdr:colOff>367393</xdr:colOff>
      <xdr:row>1</xdr:row>
      <xdr:rowOff>272142</xdr:rowOff>
    </xdr:to>
    <xdr:sp macro="" textlink="">
      <xdr:nvSpPr>
        <xdr:cNvPr id="8" name="TextBox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 txBox="1"/>
      </xdr:nvSpPr>
      <xdr:spPr>
        <a:xfrm>
          <a:off x="14007343" y="272142"/>
          <a:ext cx="1532014" cy="680357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11</xdr:col>
      <xdr:colOff>43296</xdr:colOff>
      <xdr:row>3</xdr:row>
      <xdr:rowOff>68036</xdr:rowOff>
    </xdr:from>
    <xdr:to>
      <xdr:col>15</xdr:col>
      <xdr:colOff>462642</xdr:colOff>
      <xdr:row>6</xdr:row>
      <xdr:rowOff>0</xdr:rowOff>
    </xdr:to>
    <xdr:sp macro="" textlink="">
      <xdr:nvSpPr>
        <xdr:cNvPr id="9" name="TextBox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 txBox="1"/>
      </xdr:nvSpPr>
      <xdr:spPr>
        <a:xfrm>
          <a:off x="13990617" y="1265465"/>
          <a:ext cx="2868632" cy="1116436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ts val="11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Мультизональные системы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4</xdr:col>
      <xdr:colOff>829235</xdr:colOff>
      <xdr:row>0</xdr:row>
      <xdr:rowOff>530678</xdr:rowOff>
    </xdr:from>
    <xdr:to>
      <xdr:col>8</xdr:col>
      <xdr:colOff>510268</xdr:colOff>
      <xdr:row>1</xdr:row>
      <xdr:rowOff>122885</xdr:rowOff>
    </xdr:to>
    <xdr:sp macro="" textlink="">
      <xdr:nvSpPr>
        <xdr:cNvPr id="10" name="Прямоугольник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7014882" y="530678"/>
          <a:ext cx="3154857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10 января 2022 года</a:t>
          </a:r>
        </a:p>
      </xdr:txBody>
    </xdr:sp>
    <xdr:clientData/>
  </xdr:twoCellAnchor>
  <xdr:twoCellAnchor>
    <xdr:from>
      <xdr:col>0</xdr:col>
      <xdr:colOff>0</xdr:colOff>
      <xdr:row>312</xdr:row>
      <xdr:rowOff>65315</xdr:rowOff>
    </xdr:from>
    <xdr:to>
      <xdr:col>6</xdr:col>
      <xdr:colOff>0</xdr:colOff>
      <xdr:row>315</xdr:row>
      <xdr:rowOff>152401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0" y="92429240"/>
          <a:ext cx="10770053" cy="6014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10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371476</xdr:colOff>
      <xdr:row>0</xdr:row>
      <xdr:rowOff>262619</xdr:rowOff>
    </xdr:from>
    <xdr:to>
      <xdr:col>1</xdr:col>
      <xdr:colOff>1428751</xdr:colOff>
      <xdr:row>1</xdr:row>
      <xdr:rowOff>88996</xdr:rowOff>
    </xdr:to>
    <xdr:pic>
      <xdr:nvPicPr>
        <xdr:cNvPr id="2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6" y="262619"/>
          <a:ext cx="2908935" cy="4969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60022</xdr:colOff>
      <xdr:row>0</xdr:row>
      <xdr:rowOff>272142</xdr:rowOff>
    </xdr:from>
    <xdr:to>
      <xdr:col>16</xdr:col>
      <xdr:colOff>367393</xdr:colOff>
      <xdr:row>1</xdr:row>
      <xdr:rowOff>272142</xdr:rowOff>
    </xdr:to>
    <xdr:sp macro="" textlink="">
      <xdr:nvSpPr>
        <xdr:cNvPr id="3" name="TextBox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/>
      </xdr:nvSpPr>
      <xdr:spPr>
        <a:xfrm>
          <a:off x="14385622" y="272142"/>
          <a:ext cx="1557051" cy="670560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7</xdr:col>
      <xdr:colOff>773206</xdr:colOff>
      <xdr:row>0</xdr:row>
      <xdr:rowOff>530678</xdr:rowOff>
    </xdr:from>
    <xdr:to>
      <xdr:col>11</xdr:col>
      <xdr:colOff>510268</xdr:colOff>
      <xdr:row>1</xdr:row>
      <xdr:rowOff>122885</xdr:rowOff>
    </xdr:to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9076765" y="530678"/>
          <a:ext cx="321088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10 января 2022 года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180975</xdr:rowOff>
    </xdr:from>
    <xdr:to>
      <xdr:col>0</xdr:col>
      <xdr:colOff>2076450</xdr:colOff>
      <xdr:row>0</xdr:row>
      <xdr:rowOff>546998</xdr:rowOff>
    </xdr:to>
    <xdr:pic>
      <xdr:nvPicPr>
        <xdr:cNvPr id="355524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C46C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0975" y="180975"/>
          <a:ext cx="1895475" cy="366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504825</xdr:colOff>
      <xdr:row>7</xdr:row>
      <xdr:rowOff>66675</xdr:rowOff>
    </xdr:from>
    <xdr:to>
      <xdr:col>0</xdr:col>
      <xdr:colOff>1476375</xdr:colOff>
      <xdr:row>7</xdr:row>
      <xdr:rowOff>923925</xdr:rowOff>
    </xdr:to>
    <xdr:pic>
      <xdr:nvPicPr>
        <xdr:cNvPr id="355525" name="Рисунок 3" descr="http://img02.darudar.org/s600/00/00/75/dd/75ddc87dc13a2cce8ee1706ae6ed22ae.jpg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D00-0000C56C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04825" y="2733675"/>
          <a:ext cx="97155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209550</xdr:colOff>
      <xdr:row>9</xdr:row>
      <xdr:rowOff>333374</xdr:rowOff>
    </xdr:from>
    <xdr:to>
      <xdr:col>0</xdr:col>
      <xdr:colOff>2204697</xdr:colOff>
      <xdr:row>9</xdr:row>
      <xdr:rowOff>819149</xdr:rowOff>
    </xdr:to>
    <xdr:pic>
      <xdr:nvPicPr>
        <xdr:cNvPr id="355526" name="Рисунок 4" descr="http://www.magic-trans.ru/bitrix/templates/.default/img/logo.png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D00-0000C66C0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09550" y="5219699"/>
          <a:ext cx="1995147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209550</xdr:colOff>
      <xdr:row>11</xdr:row>
      <xdr:rowOff>200025</xdr:rowOff>
    </xdr:from>
    <xdr:to>
      <xdr:col>0</xdr:col>
      <xdr:colOff>2543175</xdr:colOff>
      <xdr:row>11</xdr:row>
      <xdr:rowOff>692324</xdr:rowOff>
    </xdr:to>
    <xdr:pic>
      <xdr:nvPicPr>
        <xdr:cNvPr id="6" name="Рисунок 2" descr="ГлавДоставка - С Любовью!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7877175"/>
          <a:ext cx="2333625" cy="492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492764</xdr:colOff>
      <xdr:row>0</xdr:row>
      <xdr:rowOff>0</xdr:rowOff>
    </xdr:from>
    <xdr:to>
      <xdr:col>3</xdr:col>
      <xdr:colOff>1079500</xdr:colOff>
      <xdr:row>0</xdr:row>
      <xdr:rowOff>631328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864" y="0"/>
          <a:ext cx="586736" cy="631328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0</xdr:row>
      <xdr:rowOff>123823</xdr:rowOff>
    </xdr:from>
    <xdr:to>
      <xdr:col>3</xdr:col>
      <xdr:colOff>380022</xdr:colOff>
      <xdr:row>0</xdr:row>
      <xdr:rowOff>323734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3305175" y="123823"/>
          <a:ext cx="1684947" cy="199911"/>
        </a:xfrm>
        <a:prstGeom prst="rect">
          <a:avLst/>
        </a:prstGeom>
      </xdr:spPr>
      <xdr:txBody>
        <a:bodyPr wrap="square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200" b="0">
              <a:solidFill>
                <a:schemeClr val="bg1"/>
              </a:solidFill>
              <a:latin typeface="+mn-lt"/>
              <a:cs typeface="Arial" pitchFamily="34" charset="0"/>
            </a:rPr>
            <a:t>ПРАЙС-ЛИСТ</a:t>
          </a:r>
          <a:r>
            <a:rPr lang="ru-RU" sz="1600" b="1">
              <a:solidFill>
                <a:schemeClr val="bg1"/>
              </a:solidFill>
              <a:latin typeface="+mn-lt"/>
              <a:cs typeface="Arial" pitchFamily="34" charset="0"/>
            </a:rPr>
            <a:t> </a:t>
          </a:r>
          <a:endParaRPr lang="en-US" sz="16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222250</xdr:colOff>
      <xdr:row>0</xdr:row>
      <xdr:rowOff>323849</xdr:rowOff>
    </xdr:from>
    <xdr:to>
      <xdr:col>3</xdr:col>
      <xdr:colOff>373672</xdr:colOff>
      <xdr:row>0</xdr:row>
      <xdr:rowOff>556593</xdr:rowOff>
    </xdr:to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SpPr/>
      </xdr:nvSpPr>
      <xdr:spPr>
        <a:xfrm>
          <a:off x="4222750" y="323849"/>
          <a:ext cx="761022" cy="232744"/>
        </a:xfrm>
        <a:prstGeom prst="rect">
          <a:avLst/>
        </a:prstGeom>
      </xdr:spPr>
      <xdr:txBody>
        <a:bodyPr wrap="square" anchor="ctr">
          <a:no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US" sz="2000" b="1">
              <a:solidFill>
                <a:schemeClr val="bg1"/>
              </a:solidFill>
              <a:latin typeface="+mn-lt"/>
              <a:cs typeface="Arial" pitchFamily="34" charset="0"/>
            </a:rPr>
            <a:t>202</a:t>
          </a:r>
          <a:r>
            <a:rPr lang="ru-RU" sz="2000" b="1">
              <a:solidFill>
                <a:schemeClr val="bg1"/>
              </a:solidFill>
              <a:latin typeface="+mn-lt"/>
              <a:cs typeface="Arial" pitchFamily="34" charset="0"/>
            </a:rPr>
            <a:t>2</a:t>
          </a:r>
          <a:endParaRPr lang="en-US" sz="20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5</xdr:col>
      <xdr:colOff>152400</xdr:colOff>
      <xdr:row>0</xdr:row>
      <xdr:rowOff>0</xdr:rowOff>
    </xdr:from>
    <xdr:to>
      <xdr:col>7</xdr:col>
      <xdr:colOff>451062</xdr:colOff>
      <xdr:row>1</xdr:row>
      <xdr:rowOff>4354</xdr:rowOff>
    </xdr:to>
    <xdr:sp macro="" textlink="">
      <xdr:nvSpPr>
        <xdr:cNvPr id="9" name="TextBox 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 txBox="1"/>
      </xdr:nvSpPr>
      <xdr:spPr>
        <a:xfrm>
          <a:off x="6324600" y="0"/>
          <a:ext cx="1548342" cy="674914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318811</xdr:colOff>
      <xdr:row>1</xdr:row>
      <xdr:rowOff>9525</xdr:rowOff>
    </xdr:from>
    <xdr:to>
      <xdr:col>8</xdr:col>
      <xdr:colOff>19050</xdr:colOff>
      <xdr:row>4</xdr:row>
      <xdr:rowOff>19053</xdr:rowOff>
    </xdr:to>
    <xdr:sp macro="" textlink="">
      <xdr:nvSpPr>
        <xdr:cNvPr id="2" name="Скругленный прямоугольни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 rot="5400000">
          <a:off x="9370079" y="-345418"/>
          <a:ext cx="495303" cy="152903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="vert270" wrap="square" rtlCol="0" anchor="ctr"/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b"/>
          <a:r>
            <a:rPr lang="ru-RU" sz="1100" b="1" i="0" strike="noStrike">
              <a:solidFill>
                <a:schemeClr val="bg1"/>
              </a:solidFill>
              <a:effectLst/>
              <a:latin typeface="+mn-lt"/>
              <a:cs typeface="Arial" pitchFamily="34" charset="0"/>
            </a:rPr>
            <a:t>Возврат в меню</a:t>
          </a:r>
        </a:p>
      </xdr:txBody>
    </xdr:sp>
    <xdr:clientData/>
  </xdr:twoCellAnchor>
  <xdr:twoCellAnchor>
    <xdr:from>
      <xdr:col>0</xdr:col>
      <xdr:colOff>209550</xdr:colOff>
      <xdr:row>4</xdr:row>
      <xdr:rowOff>76200</xdr:rowOff>
    </xdr:from>
    <xdr:to>
      <xdr:col>0</xdr:col>
      <xdr:colOff>3019425</xdr:colOff>
      <xdr:row>5</xdr:row>
      <xdr:rowOff>178835</xdr:rowOff>
    </xdr:to>
    <xdr:sp macro="" textlink="">
      <xdr:nvSpPr>
        <xdr:cNvPr id="3" name="Прямоугольник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209550" y="723900"/>
          <a:ext cx="280987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ru-RU" sz="1100" b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Verdana" pitchFamily="34" charset="0"/>
              <a:cs typeface="Arial" pitchFamily="34" charset="0"/>
            </a:rPr>
            <a:t>Действителен с 10 января 2022 года</a:t>
          </a:r>
        </a:p>
      </xdr:txBody>
    </xdr:sp>
    <xdr:clientData/>
  </xdr:twoCellAnchor>
  <xdr:twoCellAnchor editAs="oneCell">
    <xdr:from>
      <xdr:col>0</xdr:col>
      <xdr:colOff>68580</xdr:colOff>
      <xdr:row>0</xdr:row>
      <xdr:rowOff>160020</xdr:rowOff>
    </xdr:from>
    <xdr:to>
      <xdr:col>1</xdr:col>
      <xdr:colOff>1778</xdr:colOff>
      <xdr:row>2</xdr:row>
      <xdr:rowOff>144202</xdr:rowOff>
    </xdr:to>
    <xdr:pic>
      <xdr:nvPicPr>
        <xdr:cNvPr id="5" name="Рисунок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" y="160020"/>
          <a:ext cx="4190873" cy="308032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104775</xdr:colOff>
      <xdr:row>0</xdr:row>
      <xdr:rowOff>19050</xdr:rowOff>
    </xdr:from>
    <xdr:to>
      <xdr:col>4</xdr:col>
      <xdr:colOff>1111248</xdr:colOff>
      <xdr:row>3</xdr:row>
      <xdr:rowOff>91884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8F955707-8B91-41A1-950E-35048FF4E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00650" y="19050"/>
          <a:ext cx="3301998" cy="5586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344328</xdr:colOff>
      <xdr:row>0</xdr:row>
      <xdr:rowOff>166687</xdr:rowOff>
    </xdr:from>
    <xdr:to>
      <xdr:col>19</xdr:col>
      <xdr:colOff>327179</xdr:colOff>
      <xdr:row>1</xdr:row>
      <xdr:rowOff>186976</xdr:rowOff>
    </xdr:to>
    <xdr:sp macro="" textlink="">
      <xdr:nvSpPr>
        <xdr:cNvPr id="2" name="TextBox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15167609" y="166687"/>
          <a:ext cx="1566383" cy="59178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17</xdr:col>
      <xdr:colOff>346456</xdr:colOff>
      <xdr:row>2</xdr:row>
      <xdr:rowOff>202405</xdr:rowOff>
    </xdr:from>
    <xdr:to>
      <xdr:col>21</xdr:col>
      <xdr:colOff>297656</xdr:colOff>
      <xdr:row>5</xdr:row>
      <xdr:rowOff>379165</xdr:rowOff>
    </xdr:to>
    <xdr:sp macro="" textlink="">
      <xdr:nvSpPr>
        <xdr:cNvPr id="55" name="TextBox 5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5169737" y="964405"/>
          <a:ext cx="2487232" cy="986385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>
            <a:lnSpc>
              <a:spcPts val="1100"/>
            </a:lnSpc>
          </a:pPr>
          <a:r>
            <a:rPr lang="en-US" sz="1200" b="0">
              <a:solidFill>
                <a:schemeClr val="bg1"/>
              </a:solidFill>
              <a:latin typeface="+mn-lt"/>
              <a:cs typeface="Arial" pitchFamily="34" charset="0"/>
            </a:rPr>
            <a:t>C</a:t>
          </a:r>
          <a:r>
            <a:rPr lang="ru-RU" sz="1200" b="0">
              <a:solidFill>
                <a:schemeClr val="bg1"/>
              </a:solidFill>
              <a:latin typeface="+mn-lt"/>
              <a:cs typeface="Arial" pitchFamily="34" charset="0"/>
            </a:rPr>
            <a:t>плит-системы бытового назначения на сайте </a:t>
          </a:r>
          <a:r>
            <a:rPr lang="en-US" sz="1400" b="0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400" b="0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0</xdr:col>
      <xdr:colOff>44904</xdr:colOff>
      <xdr:row>128</xdr:row>
      <xdr:rowOff>54858</xdr:rowOff>
    </xdr:from>
    <xdr:to>
      <xdr:col>11</xdr:col>
      <xdr:colOff>620486</xdr:colOff>
      <xdr:row>132</xdr:row>
      <xdr:rowOff>126546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44904" y="56627915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  <xdr:twoCellAnchor editAs="oneCell">
    <xdr:from>
      <xdr:col>0</xdr:col>
      <xdr:colOff>271462</xdr:colOff>
      <xdr:row>0</xdr:row>
      <xdr:rowOff>176212</xdr:rowOff>
    </xdr:from>
    <xdr:to>
      <xdr:col>1</xdr:col>
      <xdr:colOff>601403</xdr:colOff>
      <xdr:row>1</xdr:row>
      <xdr:rowOff>47638</xdr:rowOff>
    </xdr:to>
    <xdr:pic>
      <xdr:nvPicPr>
        <xdr:cNvPr id="359704" name="Рисунок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87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1462" y="176212"/>
          <a:ext cx="2538412" cy="4429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458219</xdr:colOff>
      <xdr:row>80</xdr:row>
      <xdr:rowOff>312284</xdr:rowOff>
    </xdr:from>
    <xdr:to>
      <xdr:col>16</xdr:col>
      <xdr:colOff>806318</xdr:colOff>
      <xdr:row>82</xdr:row>
      <xdr:rowOff>285781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5648" y="25447398"/>
          <a:ext cx="2108865" cy="713725"/>
        </a:xfrm>
        <a:prstGeom prst="rect">
          <a:avLst/>
        </a:prstGeom>
      </xdr:spPr>
    </xdr:pic>
    <xdr:clientData/>
  </xdr:twoCellAnchor>
  <xdr:oneCellAnchor>
    <xdr:from>
      <xdr:col>14</xdr:col>
      <xdr:colOff>421181</xdr:colOff>
      <xdr:row>67</xdr:row>
      <xdr:rowOff>134470</xdr:rowOff>
    </xdr:from>
    <xdr:ext cx="2059200" cy="866284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00152" y="16483852"/>
          <a:ext cx="2059200" cy="866284"/>
        </a:xfrm>
        <a:prstGeom prst="rect">
          <a:avLst/>
        </a:prstGeom>
      </xdr:spPr>
    </xdr:pic>
    <xdr:clientData/>
  </xdr:oneCellAnchor>
  <xdr:twoCellAnchor editAs="oneCell">
    <xdr:from>
      <xdr:col>14</xdr:col>
      <xdr:colOff>458898</xdr:colOff>
      <xdr:row>11</xdr:row>
      <xdr:rowOff>184379</xdr:rowOff>
    </xdr:from>
    <xdr:to>
      <xdr:col>17</xdr:col>
      <xdr:colOff>96089</xdr:colOff>
      <xdr:row>14</xdr:row>
      <xdr:rowOff>57962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6327" y="3733122"/>
          <a:ext cx="2206219" cy="983926"/>
        </a:xfrm>
        <a:prstGeom prst="rect">
          <a:avLst/>
        </a:prstGeom>
      </xdr:spPr>
    </xdr:pic>
    <xdr:clientData/>
  </xdr:twoCellAnchor>
  <xdr:twoCellAnchor editAs="oneCell">
    <xdr:from>
      <xdr:col>14</xdr:col>
      <xdr:colOff>472968</xdr:colOff>
      <xdr:row>44</xdr:row>
      <xdr:rowOff>40803</xdr:rowOff>
    </xdr:from>
    <xdr:to>
      <xdr:col>17</xdr:col>
      <xdr:colOff>71635</xdr:colOff>
      <xdr:row>47</xdr:row>
      <xdr:rowOff>29830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51939" y="11437185"/>
          <a:ext cx="2108784" cy="1098410"/>
        </a:xfrm>
        <a:prstGeom prst="rect">
          <a:avLst/>
        </a:prstGeom>
      </xdr:spPr>
    </xdr:pic>
    <xdr:clientData/>
  </xdr:twoCellAnchor>
  <xdr:twoCellAnchor>
    <xdr:from>
      <xdr:col>11</xdr:col>
      <xdr:colOff>750794</xdr:colOff>
      <xdr:row>0</xdr:row>
      <xdr:rowOff>440532</xdr:rowOff>
    </xdr:from>
    <xdr:to>
      <xdr:col>16</xdr:col>
      <xdr:colOff>23813</xdr:colOff>
      <xdr:row>1</xdr:row>
      <xdr:rowOff>133592</xdr:rowOff>
    </xdr:to>
    <xdr:sp macro="" textlink="">
      <xdr:nvSpPr>
        <xdr:cNvPr id="71" name="Прямоугольник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/>
      </xdr:nvSpPr>
      <xdr:spPr>
        <a:xfrm>
          <a:off x="11676529" y="440532"/>
          <a:ext cx="3329549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</a:t>
          </a:r>
          <a:r>
            <a:rPr lang="ru-RU" sz="1100" b="0" baseline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 д</a:t>
          </a:r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ействителен с 10 января 2022 года</a:t>
          </a:r>
        </a:p>
      </xdr:txBody>
    </xdr:sp>
    <xdr:clientData/>
  </xdr:twoCellAnchor>
  <xdr:twoCellAnchor editAs="oneCell">
    <xdr:from>
      <xdr:col>14</xdr:col>
      <xdr:colOff>288471</xdr:colOff>
      <xdr:row>6</xdr:row>
      <xdr:rowOff>201491</xdr:rowOff>
    </xdr:from>
    <xdr:to>
      <xdr:col>17</xdr:col>
      <xdr:colOff>1360</xdr:colOff>
      <xdr:row>8</xdr:row>
      <xdr:rowOff>250028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5900" y="2248005"/>
          <a:ext cx="2264228" cy="788766"/>
        </a:xfrm>
        <a:prstGeom prst="rect">
          <a:avLst/>
        </a:prstGeom>
      </xdr:spPr>
    </xdr:pic>
    <xdr:clientData/>
  </xdr:twoCellAnchor>
  <xdr:twoCellAnchor editAs="oneCell">
    <xdr:from>
      <xdr:col>14</xdr:col>
      <xdr:colOff>384683</xdr:colOff>
      <xdr:row>22</xdr:row>
      <xdr:rowOff>207583</xdr:rowOff>
    </xdr:from>
    <xdr:to>
      <xdr:col>16</xdr:col>
      <xdr:colOff>794654</xdr:colOff>
      <xdr:row>24</xdr:row>
      <xdr:rowOff>361195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2112" y="6434212"/>
          <a:ext cx="2151687" cy="893840"/>
        </a:xfrm>
        <a:prstGeom prst="rect">
          <a:avLst/>
        </a:prstGeom>
      </xdr:spPr>
    </xdr:pic>
    <xdr:clientData/>
  </xdr:twoCellAnchor>
  <xdr:twoCellAnchor editAs="oneCell">
    <xdr:from>
      <xdr:col>14</xdr:col>
      <xdr:colOff>435428</xdr:colOff>
      <xdr:row>33</xdr:row>
      <xdr:rowOff>235644</xdr:rowOff>
    </xdr:from>
    <xdr:to>
      <xdr:col>17</xdr:col>
      <xdr:colOff>1438</xdr:colOff>
      <xdr:row>36</xdr:row>
      <xdr:rowOff>9359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62857" y="9140158"/>
          <a:ext cx="2133599" cy="884058"/>
        </a:xfrm>
        <a:prstGeom prst="rect">
          <a:avLst/>
        </a:prstGeom>
      </xdr:spPr>
    </xdr:pic>
    <xdr:clientData/>
  </xdr:twoCellAnchor>
  <xdr:twoCellAnchor>
    <xdr:from>
      <xdr:col>11</xdr:col>
      <xdr:colOff>441960</xdr:colOff>
      <xdr:row>12</xdr:row>
      <xdr:rowOff>198120</xdr:rowOff>
    </xdr:from>
    <xdr:to>
      <xdr:col>14</xdr:col>
      <xdr:colOff>22860</xdr:colOff>
      <xdr:row>13</xdr:row>
      <xdr:rowOff>190500</xdr:rowOff>
    </xdr:to>
    <xdr:sp macro="" textlink="">
      <xdr:nvSpPr>
        <xdr:cNvPr id="8" name="Прямоугольник 7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10637520" y="4099560"/>
          <a:ext cx="1981200" cy="365760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>
    <xdr:from>
      <xdr:col>11</xdr:col>
      <xdr:colOff>396240</xdr:colOff>
      <xdr:row>23</xdr:row>
      <xdr:rowOff>181708</xdr:rowOff>
    </xdr:from>
    <xdr:to>
      <xdr:col>13</xdr:col>
      <xdr:colOff>777240</xdr:colOff>
      <xdr:row>24</xdr:row>
      <xdr:rowOff>174088</xdr:rowOff>
    </xdr:to>
    <xdr:sp macro="" textlink="">
      <xdr:nvSpPr>
        <xdr:cNvPr id="24" name="Прямоугольник 2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0591800" y="6727288"/>
          <a:ext cx="1981200" cy="365760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>
    <xdr:from>
      <xdr:col>11</xdr:col>
      <xdr:colOff>449580</xdr:colOff>
      <xdr:row>34</xdr:row>
      <xdr:rowOff>182880</xdr:rowOff>
    </xdr:from>
    <xdr:to>
      <xdr:col>14</xdr:col>
      <xdr:colOff>30480</xdr:colOff>
      <xdr:row>35</xdr:row>
      <xdr:rowOff>175260</xdr:rowOff>
    </xdr:to>
    <xdr:sp macro="" textlink="">
      <xdr:nvSpPr>
        <xdr:cNvPr id="25" name="Прямоугольник 2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0645140" y="9372600"/>
          <a:ext cx="1981200" cy="365760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>
    <xdr:from>
      <xdr:col>11</xdr:col>
      <xdr:colOff>457200</xdr:colOff>
      <xdr:row>45</xdr:row>
      <xdr:rowOff>190500</xdr:rowOff>
    </xdr:from>
    <xdr:to>
      <xdr:col>14</xdr:col>
      <xdr:colOff>38100</xdr:colOff>
      <xdr:row>46</xdr:row>
      <xdr:rowOff>182880</xdr:rowOff>
    </xdr:to>
    <xdr:sp macro="" textlink="">
      <xdr:nvSpPr>
        <xdr:cNvPr id="26" name="Прямоугольник 2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10652760" y="12024360"/>
          <a:ext cx="1981200" cy="365760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>
    <xdr:from>
      <xdr:col>11</xdr:col>
      <xdr:colOff>441960</xdr:colOff>
      <xdr:row>68</xdr:row>
      <xdr:rowOff>167640</xdr:rowOff>
    </xdr:from>
    <xdr:to>
      <xdr:col>14</xdr:col>
      <xdr:colOff>22860</xdr:colOff>
      <xdr:row>69</xdr:row>
      <xdr:rowOff>160020</xdr:rowOff>
    </xdr:to>
    <xdr:sp macro="" textlink="">
      <xdr:nvSpPr>
        <xdr:cNvPr id="27" name="Прямоугольник 2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10637520" y="22280880"/>
          <a:ext cx="1981200" cy="365760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 editAs="oneCell">
    <xdr:from>
      <xdr:col>11</xdr:col>
      <xdr:colOff>497861</xdr:colOff>
      <xdr:row>86</xdr:row>
      <xdr:rowOff>33450</xdr:rowOff>
    </xdr:from>
    <xdr:to>
      <xdr:col>14</xdr:col>
      <xdr:colOff>336176</xdr:colOff>
      <xdr:row>90</xdr:row>
      <xdr:rowOff>182811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3596" y="24092479"/>
          <a:ext cx="2191551" cy="1415626"/>
        </a:xfrm>
        <a:prstGeom prst="rect">
          <a:avLst/>
        </a:prstGeom>
      </xdr:spPr>
    </xdr:pic>
    <xdr:clientData/>
  </xdr:twoCellAnchor>
  <xdr:twoCellAnchor editAs="oneCell">
    <xdr:from>
      <xdr:col>14</xdr:col>
      <xdr:colOff>284949</xdr:colOff>
      <xdr:row>85</xdr:row>
      <xdr:rowOff>159839</xdr:rowOff>
    </xdr:from>
    <xdr:to>
      <xdr:col>17</xdr:col>
      <xdr:colOff>22413</xdr:colOff>
      <xdr:row>90</xdr:row>
      <xdr:rowOff>173694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63920" y="24028368"/>
          <a:ext cx="2247581" cy="1470620"/>
        </a:xfrm>
        <a:prstGeom prst="rect">
          <a:avLst/>
        </a:prstGeom>
      </xdr:spPr>
    </xdr:pic>
    <xdr:clientData/>
  </xdr:twoCellAnchor>
  <xdr:twoCellAnchor editAs="oneCell">
    <xdr:from>
      <xdr:col>13</xdr:col>
      <xdr:colOff>470647</xdr:colOff>
      <xdr:row>87</xdr:row>
      <xdr:rowOff>226523</xdr:rowOff>
    </xdr:from>
    <xdr:to>
      <xdr:col>14</xdr:col>
      <xdr:colOff>1020822</xdr:colOff>
      <xdr:row>89</xdr:row>
      <xdr:rowOff>201443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5206" y="24476052"/>
          <a:ext cx="1334587" cy="6920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429895</xdr:colOff>
      <xdr:row>2</xdr:row>
      <xdr:rowOff>241300</xdr:rowOff>
    </xdr:from>
    <xdr:to>
      <xdr:col>22</xdr:col>
      <xdr:colOff>292100</xdr:colOff>
      <xdr:row>6</xdr:row>
      <xdr:rowOff>342900</xdr:rowOff>
    </xdr:to>
    <xdr:sp macro="" textlink="">
      <xdr:nvSpPr>
        <xdr:cNvPr id="14" name="TextBox 1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SpPr txBox="1"/>
      </xdr:nvSpPr>
      <xdr:spPr>
        <a:xfrm>
          <a:off x="14501495" y="1003300"/>
          <a:ext cx="2910205" cy="1117600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C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плит-системы кассетного типа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450851</xdr:colOff>
      <xdr:row>0</xdr:row>
      <xdr:rowOff>168275</xdr:rowOff>
    </xdr:from>
    <xdr:to>
      <xdr:col>2</xdr:col>
      <xdr:colOff>190501</xdr:colOff>
      <xdr:row>1</xdr:row>
      <xdr:rowOff>59068</xdr:rowOff>
    </xdr:to>
    <xdr:pic>
      <xdr:nvPicPr>
        <xdr:cNvPr id="347532" name="Рисунок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8C4D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50851" y="168275"/>
          <a:ext cx="2647950" cy="4622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447675</xdr:colOff>
      <xdr:row>0</xdr:row>
      <xdr:rowOff>215900</xdr:rowOff>
    </xdr:from>
    <xdr:to>
      <xdr:col>20</xdr:col>
      <xdr:colOff>202704</xdr:colOff>
      <xdr:row>1</xdr:row>
      <xdr:rowOff>185521</xdr:rowOff>
    </xdr:to>
    <xdr:sp macro="" textlink="">
      <xdr:nvSpPr>
        <xdr:cNvPr id="17" name="TextBox 1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SpPr txBox="1"/>
      </xdr:nvSpPr>
      <xdr:spPr>
        <a:xfrm>
          <a:off x="14519275" y="215900"/>
          <a:ext cx="1583829" cy="54112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14</xdr:col>
      <xdr:colOff>1282700</xdr:colOff>
      <xdr:row>70</xdr:row>
      <xdr:rowOff>185420</xdr:rowOff>
    </xdr:from>
    <xdr:to>
      <xdr:col>17</xdr:col>
      <xdr:colOff>635</xdr:colOff>
      <xdr:row>73</xdr:row>
      <xdr:rowOff>7618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6100" y="14869160"/>
          <a:ext cx="1152525" cy="759458"/>
        </a:xfrm>
        <a:prstGeom prst="rect">
          <a:avLst/>
        </a:prstGeom>
      </xdr:spPr>
    </xdr:pic>
    <xdr:clientData/>
  </xdr:twoCellAnchor>
  <xdr:twoCellAnchor editAs="oneCell">
    <xdr:from>
      <xdr:col>14</xdr:col>
      <xdr:colOff>1285240</xdr:colOff>
      <xdr:row>110</xdr:row>
      <xdr:rowOff>167640</xdr:rowOff>
    </xdr:from>
    <xdr:to>
      <xdr:col>17</xdr:col>
      <xdr:colOff>3175</xdr:colOff>
      <xdr:row>112</xdr:row>
      <xdr:rowOff>363222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48640" y="27371040"/>
          <a:ext cx="1152525" cy="759462"/>
        </a:xfrm>
        <a:prstGeom prst="rect">
          <a:avLst/>
        </a:prstGeom>
      </xdr:spPr>
    </xdr:pic>
    <xdr:clientData/>
  </xdr:twoCellAnchor>
  <xdr:oneCellAnchor>
    <xdr:from>
      <xdr:col>14</xdr:col>
      <xdr:colOff>1239156</xdr:colOff>
      <xdr:row>39</xdr:row>
      <xdr:rowOff>41728</xdr:rowOff>
    </xdr:from>
    <xdr:ext cx="1176655" cy="669290"/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327" y="8652328"/>
          <a:ext cx="1176655" cy="669290"/>
        </a:xfrm>
        <a:prstGeom prst="rect">
          <a:avLst/>
        </a:prstGeom>
      </xdr:spPr>
    </xdr:pic>
    <xdr:clientData/>
  </xdr:oneCellAnchor>
  <xdr:oneCellAnchor>
    <xdr:from>
      <xdr:col>14</xdr:col>
      <xdr:colOff>1239157</xdr:colOff>
      <xdr:row>7</xdr:row>
      <xdr:rowOff>52614</xdr:rowOff>
    </xdr:from>
    <xdr:ext cx="1176057" cy="661520"/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24328" y="2044700"/>
          <a:ext cx="1176057" cy="661520"/>
        </a:xfrm>
        <a:prstGeom prst="rect">
          <a:avLst/>
        </a:prstGeom>
      </xdr:spPr>
    </xdr:pic>
    <xdr:clientData/>
  </xdr:oneCellAnchor>
  <xdr:oneCellAnchor>
    <xdr:from>
      <xdr:col>14</xdr:col>
      <xdr:colOff>1290320</xdr:colOff>
      <xdr:row>71</xdr:row>
      <xdr:rowOff>0</xdr:rowOff>
    </xdr:from>
    <xdr:ext cx="1152525" cy="756769"/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53720" y="19044920"/>
          <a:ext cx="1152525" cy="756769"/>
        </a:xfrm>
        <a:prstGeom prst="rect">
          <a:avLst/>
        </a:prstGeom>
      </xdr:spPr>
    </xdr:pic>
    <xdr:clientData/>
  </xdr:oneCellAnchor>
  <xdr:oneCellAnchor>
    <xdr:from>
      <xdr:col>15</xdr:col>
      <xdr:colOff>25400</xdr:colOff>
      <xdr:row>90</xdr:row>
      <xdr:rowOff>170180</xdr:rowOff>
    </xdr:from>
    <xdr:ext cx="1152525" cy="756769"/>
    <xdr:pic>
      <xdr:nvPicPr>
        <xdr:cNvPr id="37" name="Рисунок 36"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4200" y="23205440"/>
          <a:ext cx="1152525" cy="756769"/>
        </a:xfrm>
        <a:prstGeom prst="rect">
          <a:avLst/>
        </a:prstGeom>
      </xdr:spPr>
    </xdr:pic>
    <xdr:clientData/>
  </xdr:oneCellAnchor>
  <xdr:twoCellAnchor>
    <xdr:from>
      <xdr:col>0</xdr:col>
      <xdr:colOff>65315</xdr:colOff>
      <xdr:row>180</xdr:row>
      <xdr:rowOff>43543</xdr:rowOff>
    </xdr:from>
    <xdr:to>
      <xdr:col>12</xdr:col>
      <xdr:colOff>477611</xdr:colOff>
      <xdr:row>184</xdr:row>
      <xdr:rowOff>115231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65315" y="59250943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  <xdr:twoCellAnchor>
    <xdr:from>
      <xdr:col>12</xdr:col>
      <xdr:colOff>124240</xdr:colOff>
      <xdr:row>0</xdr:row>
      <xdr:rowOff>430696</xdr:rowOff>
    </xdr:from>
    <xdr:to>
      <xdr:col>16</xdr:col>
      <xdr:colOff>24789</xdr:colOff>
      <xdr:row>1</xdr:row>
      <xdr:rowOff>123756</xdr:rowOff>
    </xdr:to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SpPr/>
      </xdr:nvSpPr>
      <xdr:spPr>
        <a:xfrm>
          <a:off x="10366416" y="430696"/>
          <a:ext cx="3329549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</a:t>
          </a:r>
          <a:r>
            <a:rPr lang="ru-RU" sz="1100" b="0" baseline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 д</a:t>
          </a:r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ействителен с 10 января 2022 года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365125</xdr:colOff>
      <xdr:row>0</xdr:row>
      <xdr:rowOff>238126</xdr:rowOff>
    </xdr:from>
    <xdr:to>
      <xdr:col>1</xdr:col>
      <xdr:colOff>1193800</xdr:colOff>
      <xdr:row>1</xdr:row>
      <xdr:rowOff>26776</xdr:rowOff>
    </xdr:to>
    <xdr:pic>
      <xdr:nvPicPr>
        <xdr:cNvPr id="34855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8C51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65125" y="238126"/>
          <a:ext cx="2670175" cy="46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385232</xdr:colOff>
      <xdr:row>0</xdr:row>
      <xdr:rowOff>241300</xdr:rowOff>
    </xdr:from>
    <xdr:to>
      <xdr:col>20</xdr:col>
      <xdr:colOff>131795</xdr:colOff>
      <xdr:row>2</xdr:row>
      <xdr:rowOff>0</xdr:rowOff>
    </xdr:to>
    <xdr:sp macro="" textlink="">
      <xdr:nvSpPr>
        <xdr:cNvPr id="11" name="TextBox 1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066432" y="241300"/>
          <a:ext cx="1575363" cy="635000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17</xdr:col>
      <xdr:colOff>385232</xdr:colOff>
      <xdr:row>3</xdr:row>
      <xdr:rowOff>63500</xdr:rowOff>
    </xdr:from>
    <xdr:to>
      <xdr:col>21</xdr:col>
      <xdr:colOff>469900</xdr:colOff>
      <xdr:row>6</xdr:row>
      <xdr:rowOff>0</xdr:rowOff>
    </xdr:to>
    <xdr:sp macro="" textlink="">
      <xdr:nvSpPr>
        <xdr:cNvPr id="12" name="TextBox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SpPr txBox="1"/>
      </xdr:nvSpPr>
      <xdr:spPr>
        <a:xfrm>
          <a:off x="15066432" y="1181100"/>
          <a:ext cx="2523068" cy="1206500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C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плит-системы канального типа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14</xdr:col>
      <xdr:colOff>691777</xdr:colOff>
      <xdr:row>52</xdr:row>
      <xdr:rowOff>91141</xdr:rowOff>
    </xdr:from>
    <xdr:to>
      <xdr:col>16</xdr:col>
      <xdr:colOff>854403</xdr:colOff>
      <xdr:row>54</xdr:row>
      <xdr:rowOff>5893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32977" y="11775141"/>
          <a:ext cx="1864426" cy="651352"/>
        </a:xfrm>
        <a:prstGeom prst="rect">
          <a:avLst/>
        </a:prstGeom>
      </xdr:spPr>
    </xdr:pic>
    <xdr:clientData/>
  </xdr:twoCellAnchor>
  <xdr:twoCellAnchor>
    <xdr:from>
      <xdr:col>11</xdr:col>
      <xdr:colOff>546100</xdr:colOff>
      <xdr:row>0</xdr:row>
      <xdr:rowOff>495300</xdr:rowOff>
    </xdr:from>
    <xdr:to>
      <xdr:col>16</xdr:col>
      <xdr:colOff>28575</xdr:colOff>
      <xdr:row>1</xdr:row>
      <xdr:rowOff>86760</xdr:rowOff>
    </xdr:to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10579100" y="495300"/>
          <a:ext cx="329247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10 января 2022 года</a:t>
          </a:r>
        </a:p>
      </xdr:txBody>
    </xdr:sp>
    <xdr:clientData/>
  </xdr:twoCellAnchor>
  <xdr:oneCellAnchor>
    <xdr:from>
      <xdr:col>14</xdr:col>
      <xdr:colOff>884518</xdr:colOff>
      <xdr:row>6</xdr:row>
      <xdr:rowOff>87405</xdr:rowOff>
    </xdr:from>
    <xdr:ext cx="1718639" cy="638810"/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25718" y="1941605"/>
          <a:ext cx="1718639" cy="638810"/>
        </a:xfrm>
        <a:prstGeom prst="rect">
          <a:avLst/>
        </a:prstGeom>
      </xdr:spPr>
    </xdr:pic>
    <xdr:clientData/>
  </xdr:oneCellAnchor>
  <xdr:oneCellAnchor>
    <xdr:from>
      <xdr:col>14</xdr:col>
      <xdr:colOff>855381</xdr:colOff>
      <xdr:row>16</xdr:row>
      <xdr:rowOff>23907</xdr:rowOff>
    </xdr:from>
    <xdr:ext cx="1718639" cy="638810"/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6581" y="4138707"/>
          <a:ext cx="1718639" cy="638810"/>
        </a:xfrm>
        <a:prstGeom prst="rect">
          <a:avLst/>
        </a:prstGeom>
      </xdr:spPr>
    </xdr:pic>
    <xdr:clientData/>
  </xdr:oneCellAnchor>
  <xdr:oneCellAnchor>
    <xdr:from>
      <xdr:col>14</xdr:col>
      <xdr:colOff>956983</xdr:colOff>
      <xdr:row>26</xdr:row>
      <xdr:rowOff>126253</xdr:rowOff>
    </xdr:from>
    <xdr:ext cx="1667164" cy="628650"/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98183" y="6501653"/>
          <a:ext cx="1667164" cy="628650"/>
        </a:xfrm>
        <a:prstGeom prst="rect">
          <a:avLst/>
        </a:prstGeom>
      </xdr:spPr>
    </xdr:pic>
    <xdr:clientData/>
  </xdr:oneCellAnchor>
  <xdr:oneCellAnchor>
    <xdr:from>
      <xdr:col>14</xdr:col>
      <xdr:colOff>670111</xdr:colOff>
      <xdr:row>66</xdr:row>
      <xdr:rowOff>50800</xdr:rowOff>
    </xdr:from>
    <xdr:ext cx="1936517" cy="653967"/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11311" y="14770100"/>
          <a:ext cx="1936517" cy="653967"/>
        </a:xfrm>
        <a:prstGeom prst="rect">
          <a:avLst/>
        </a:prstGeom>
      </xdr:spPr>
    </xdr:pic>
    <xdr:clientData/>
  </xdr:oneCellAnchor>
  <xdr:oneCellAnchor>
    <xdr:from>
      <xdr:col>14</xdr:col>
      <xdr:colOff>657412</xdr:colOff>
      <xdr:row>82</xdr:row>
      <xdr:rowOff>52294</xdr:rowOff>
    </xdr:from>
    <xdr:ext cx="1936517" cy="653967"/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8612" y="18225994"/>
          <a:ext cx="1936517" cy="653967"/>
        </a:xfrm>
        <a:prstGeom prst="rect">
          <a:avLst/>
        </a:prstGeom>
      </xdr:spPr>
    </xdr:pic>
    <xdr:clientData/>
  </xdr:oneCellAnchor>
  <xdr:twoCellAnchor>
    <xdr:from>
      <xdr:col>0</xdr:col>
      <xdr:colOff>54428</xdr:colOff>
      <xdr:row>172</xdr:row>
      <xdr:rowOff>54429</xdr:rowOff>
    </xdr:from>
    <xdr:to>
      <xdr:col>11</xdr:col>
      <xdr:colOff>575581</xdr:colOff>
      <xdr:row>176</xdr:row>
      <xdr:rowOff>126117</xdr:rowOff>
    </xdr:to>
    <xdr:sp macro="" textlink="">
      <xdr:nvSpPr>
        <xdr:cNvPr id="39" name="TextBox 38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 txBox="1"/>
      </xdr:nvSpPr>
      <xdr:spPr>
        <a:xfrm>
          <a:off x="54428" y="49116343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</a:t>
          </a: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уведомлением.</a:t>
          </a:r>
        </a:p>
      </xdr:txBody>
    </xdr:sp>
    <xdr:clientData/>
  </xdr:twoCellAnchor>
  <xdr:oneCellAnchor>
    <xdr:from>
      <xdr:col>14</xdr:col>
      <xdr:colOff>665310</xdr:colOff>
      <xdr:row>98</xdr:row>
      <xdr:rowOff>66700</xdr:rowOff>
    </xdr:from>
    <xdr:ext cx="1936517" cy="653967"/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06510" y="21669400"/>
          <a:ext cx="1936517" cy="653967"/>
        </a:xfrm>
        <a:prstGeom prst="rect">
          <a:avLst/>
        </a:prstGeom>
      </xdr:spPr>
    </xdr:pic>
    <xdr:clientData/>
  </xdr:oneCellAnchor>
  <xdr:oneCellAnchor>
    <xdr:from>
      <xdr:col>14</xdr:col>
      <xdr:colOff>654852</xdr:colOff>
      <xdr:row>114</xdr:row>
      <xdr:rowOff>101066</xdr:rowOff>
    </xdr:from>
    <xdr:ext cx="1936517" cy="653967"/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96052" y="25107366"/>
          <a:ext cx="1936517" cy="653967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384683</xdr:colOff>
      <xdr:row>52</xdr:row>
      <xdr:rowOff>97150</xdr:rowOff>
    </xdr:from>
    <xdr:to>
      <xdr:col>17</xdr:col>
      <xdr:colOff>98132</xdr:colOff>
      <xdr:row>53</xdr:row>
      <xdr:rowOff>323068</xdr:rowOff>
    </xdr:to>
    <xdr:pic>
      <xdr:nvPicPr>
        <xdr:cNvPr id="349579" name="Рисунок 4">
          <a:extLst>
            <a:ext uri="{FF2B5EF4-FFF2-40B4-BE49-F238E27FC236}">
              <a16:creationId xmlns:a16="http://schemas.microsoft.com/office/drawing/2014/main" id="{00000000-0008-0000-0500-00008B55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962165" y="9223221"/>
          <a:ext cx="2133920" cy="611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473533</xdr:colOff>
      <xdr:row>2</xdr:row>
      <xdr:rowOff>204107</xdr:rowOff>
    </xdr:from>
    <xdr:to>
      <xdr:col>22</xdr:col>
      <xdr:colOff>353786</xdr:colOff>
      <xdr:row>6</xdr:row>
      <xdr:rowOff>0</xdr:rowOff>
    </xdr:to>
    <xdr:sp macro="" textlink="">
      <xdr:nvSpPr>
        <xdr:cNvPr id="13" name="TextBox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15060390" y="1088571"/>
          <a:ext cx="2941860" cy="119742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ts val="1200"/>
            </a:lnSpc>
          </a:pP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C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плит-системы универсального типа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 editAs="oneCell">
    <xdr:from>
      <xdr:col>0</xdr:col>
      <xdr:colOff>412298</xdr:colOff>
      <xdr:row>0</xdr:row>
      <xdr:rowOff>249010</xdr:rowOff>
    </xdr:from>
    <xdr:to>
      <xdr:col>2</xdr:col>
      <xdr:colOff>122466</xdr:colOff>
      <xdr:row>1</xdr:row>
      <xdr:rowOff>24969</xdr:rowOff>
    </xdr:to>
    <xdr:pic>
      <xdr:nvPicPr>
        <xdr:cNvPr id="349581" name="Рисунок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8D550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412298" y="249010"/>
          <a:ext cx="2635704" cy="4563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477761</xdr:colOff>
      <xdr:row>0</xdr:row>
      <xdr:rowOff>285750</xdr:rowOff>
    </xdr:from>
    <xdr:to>
      <xdr:col>20</xdr:col>
      <xdr:colOff>221603</xdr:colOff>
      <xdr:row>2</xdr:row>
      <xdr:rowOff>0</xdr:rowOff>
    </xdr:to>
    <xdr:sp macro="" textlink="">
      <xdr:nvSpPr>
        <xdr:cNvPr id="16" name="TextBox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15064618" y="285750"/>
          <a:ext cx="1580806" cy="598714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14</xdr:col>
      <xdr:colOff>777210</xdr:colOff>
      <xdr:row>14</xdr:row>
      <xdr:rowOff>0</xdr:rowOff>
    </xdr:from>
    <xdr:to>
      <xdr:col>16</xdr:col>
      <xdr:colOff>600157</xdr:colOff>
      <xdr:row>15</xdr:row>
      <xdr:rowOff>147885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54692" y="3860346"/>
          <a:ext cx="1615888" cy="533368"/>
        </a:xfrm>
        <a:prstGeom prst="rect">
          <a:avLst/>
        </a:prstGeom>
      </xdr:spPr>
    </xdr:pic>
    <xdr:clientData/>
  </xdr:twoCellAnchor>
  <xdr:twoCellAnchor>
    <xdr:from>
      <xdr:col>11</xdr:col>
      <xdr:colOff>598714</xdr:colOff>
      <xdr:row>0</xdr:row>
      <xdr:rowOff>489857</xdr:rowOff>
    </xdr:from>
    <xdr:to>
      <xdr:col>16</xdr:col>
      <xdr:colOff>61232</xdr:colOff>
      <xdr:row>1</xdr:row>
      <xdr:rowOff>74060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/>
      </xdr:nvSpPr>
      <xdr:spPr>
        <a:xfrm>
          <a:off x="10001250" y="489857"/>
          <a:ext cx="3721553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10 января 2022 года</a:t>
          </a:r>
        </a:p>
      </xdr:txBody>
    </xdr:sp>
    <xdr:clientData/>
  </xdr:twoCellAnchor>
  <xdr:twoCellAnchor>
    <xdr:from>
      <xdr:col>0</xdr:col>
      <xdr:colOff>54428</xdr:colOff>
      <xdr:row>103</xdr:row>
      <xdr:rowOff>32657</xdr:rowOff>
    </xdr:from>
    <xdr:to>
      <xdr:col>11</xdr:col>
      <xdr:colOff>869496</xdr:colOff>
      <xdr:row>107</xdr:row>
      <xdr:rowOff>104346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54428" y="17678400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</a:t>
          </a: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  <xdr:twoCellAnchor editAs="oneCell">
    <xdr:from>
      <xdr:col>14</xdr:col>
      <xdr:colOff>851008</xdr:colOff>
      <xdr:row>14</xdr:row>
      <xdr:rowOff>46744</xdr:rowOff>
    </xdr:from>
    <xdr:to>
      <xdr:col>17</xdr:col>
      <xdr:colOff>3923</xdr:colOff>
      <xdr:row>15</xdr:row>
      <xdr:rowOff>350245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8490" y="5371779"/>
          <a:ext cx="1560498" cy="688984"/>
        </a:xfrm>
        <a:prstGeom prst="rect">
          <a:avLst/>
        </a:prstGeom>
      </xdr:spPr>
    </xdr:pic>
    <xdr:clientData/>
  </xdr:twoCellAnchor>
  <xdr:oneCellAnchor>
    <xdr:from>
      <xdr:col>14</xdr:col>
      <xdr:colOff>877903</xdr:colOff>
      <xdr:row>34</xdr:row>
      <xdr:rowOff>55708</xdr:rowOff>
    </xdr:from>
    <xdr:ext cx="1545770" cy="695387"/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55385" y="7281261"/>
          <a:ext cx="1545770" cy="695387"/>
        </a:xfrm>
        <a:prstGeom prst="rect">
          <a:avLst/>
        </a:prstGeom>
      </xdr:spPr>
    </xdr:pic>
    <xdr:clientData/>
  </xdr:oneCellAnchor>
  <xdr:oneCellAnchor>
    <xdr:from>
      <xdr:col>14</xdr:col>
      <xdr:colOff>851008</xdr:colOff>
      <xdr:row>34</xdr:row>
      <xdr:rowOff>46744</xdr:rowOff>
    </xdr:from>
    <xdr:ext cx="1560498" cy="688984"/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8490" y="5371779"/>
          <a:ext cx="1560498" cy="688984"/>
        </a:xfrm>
        <a:prstGeom prst="rect">
          <a:avLst/>
        </a:prstGeom>
      </xdr:spPr>
    </xdr:pic>
    <xdr:clientData/>
  </xdr:oneCellAnchor>
  <xdr:twoCellAnchor>
    <xdr:from>
      <xdr:col>12</xdr:col>
      <xdr:colOff>235528</xdr:colOff>
      <xdr:row>14</xdr:row>
      <xdr:rowOff>221672</xdr:rowOff>
    </xdr:from>
    <xdr:to>
      <xdr:col>14</xdr:col>
      <xdr:colOff>598220</xdr:colOff>
      <xdr:row>15</xdr:row>
      <xdr:rowOff>196239</xdr:rowOff>
    </xdr:to>
    <xdr:sp macro="" textlink="">
      <xdr:nvSpPr>
        <xdr:cNvPr id="15" name="Прямоугольник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11166764" y="5597236"/>
          <a:ext cx="1997529" cy="362494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  <xdr:twoCellAnchor>
    <xdr:from>
      <xdr:col>12</xdr:col>
      <xdr:colOff>332509</xdr:colOff>
      <xdr:row>34</xdr:row>
      <xdr:rowOff>207818</xdr:rowOff>
    </xdr:from>
    <xdr:to>
      <xdr:col>14</xdr:col>
      <xdr:colOff>695201</xdr:colOff>
      <xdr:row>35</xdr:row>
      <xdr:rowOff>182385</xdr:rowOff>
    </xdr:to>
    <xdr:sp macro="" textlink="">
      <xdr:nvSpPr>
        <xdr:cNvPr id="17" name="Прямоугольник 1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/>
      </xdr:nvSpPr>
      <xdr:spPr>
        <a:xfrm>
          <a:off x="11263745" y="9850582"/>
          <a:ext cx="1997529" cy="362494"/>
        </a:xfrm>
        <a:prstGeom prst="rect">
          <a:avLst/>
        </a:prstGeom>
        <a:solidFill>
          <a:srgbClr val="E30017">
            <a:alpha val="75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ru-RU" sz="1200" b="1"/>
            <a:t>СМОТРЕТЬ ВИДЕООБЗОР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235403</xdr:rowOff>
    </xdr:from>
    <xdr:to>
      <xdr:col>2</xdr:col>
      <xdr:colOff>163286</xdr:colOff>
      <xdr:row>1</xdr:row>
      <xdr:rowOff>33344</xdr:rowOff>
    </xdr:to>
    <xdr:pic>
      <xdr:nvPicPr>
        <xdr:cNvPr id="91441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165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1475" y="235403"/>
          <a:ext cx="2567668" cy="478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16</xdr:col>
      <xdr:colOff>0</xdr:colOff>
      <xdr:row>0</xdr:row>
      <xdr:rowOff>272142</xdr:rowOff>
    </xdr:from>
    <xdr:to>
      <xdr:col>21</xdr:col>
      <xdr:colOff>88253</xdr:colOff>
      <xdr:row>1</xdr:row>
      <xdr:rowOff>204106</xdr:rowOff>
    </xdr:to>
    <xdr:sp macro="" textlink="">
      <xdr:nvSpPr>
        <xdr:cNvPr id="10" name="TextBox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14578843" y="272142"/>
          <a:ext cx="1361731" cy="61232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 i="0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i="0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 i="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 editAs="oneCell">
    <xdr:from>
      <xdr:col>12</xdr:col>
      <xdr:colOff>1050764</xdr:colOff>
      <xdr:row>16</xdr:row>
      <xdr:rowOff>154463</xdr:rowOff>
    </xdr:from>
    <xdr:to>
      <xdr:col>14</xdr:col>
      <xdr:colOff>683372</xdr:colOff>
      <xdr:row>19</xdr:row>
      <xdr:rowOff>65551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97324" y="4878863"/>
          <a:ext cx="1683658" cy="1069328"/>
        </a:xfrm>
        <a:prstGeom prst="rect">
          <a:avLst/>
        </a:prstGeom>
      </xdr:spPr>
    </xdr:pic>
    <xdr:clientData/>
  </xdr:twoCellAnchor>
  <xdr:twoCellAnchor editAs="oneCell">
    <xdr:from>
      <xdr:col>12</xdr:col>
      <xdr:colOff>1171891</xdr:colOff>
      <xdr:row>31</xdr:row>
      <xdr:rowOff>86836</xdr:rowOff>
    </xdr:from>
    <xdr:to>
      <xdr:col>15</xdr:col>
      <xdr:colOff>34608</xdr:colOff>
      <xdr:row>32</xdr:row>
      <xdr:rowOff>307442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18451" y="8072596"/>
          <a:ext cx="1605916" cy="606686"/>
        </a:xfrm>
        <a:prstGeom prst="rect">
          <a:avLst/>
        </a:prstGeom>
      </xdr:spPr>
    </xdr:pic>
    <xdr:clientData/>
  </xdr:twoCellAnchor>
  <xdr:twoCellAnchor editAs="oneCell">
    <xdr:from>
      <xdr:col>12</xdr:col>
      <xdr:colOff>1108551</xdr:colOff>
      <xdr:row>39</xdr:row>
      <xdr:rowOff>91757</xdr:rowOff>
    </xdr:from>
    <xdr:to>
      <xdr:col>15</xdr:col>
      <xdr:colOff>635</xdr:colOff>
      <xdr:row>40</xdr:row>
      <xdr:rowOff>285213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5111" y="10434637"/>
          <a:ext cx="1635283" cy="579536"/>
        </a:xfrm>
        <a:prstGeom prst="rect">
          <a:avLst/>
        </a:prstGeom>
      </xdr:spPr>
    </xdr:pic>
    <xdr:clientData/>
  </xdr:twoCellAnchor>
  <xdr:twoCellAnchor>
    <xdr:from>
      <xdr:col>16</xdr:col>
      <xdr:colOff>1</xdr:colOff>
      <xdr:row>2</xdr:row>
      <xdr:rowOff>185057</xdr:rowOff>
    </xdr:from>
    <xdr:to>
      <xdr:col>23</xdr:col>
      <xdr:colOff>97972</xdr:colOff>
      <xdr:row>6</xdr:row>
      <xdr:rowOff>185057</xdr:rowOff>
    </xdr:to>
    <xdr:sp macro="" textlink="">
      <xdr:nvSpPr>
        <xdr:cNvPr id="8" name="TextBox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14848115" y="1055914"/>
          <a:ext cx="2427514" cy="1045029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ts val="10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Мультисплит-системы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Big Multi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на сайте </a:t>
          </a:r>
          <a:b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</a:b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9</xdr:col>
      <xdr:colOff>666750</xdr:colOff>
      <xdr:row>0</xdr:row>
      <xdr:rowOff>544286</xdr:rowOff>
    </xdr:from>
    <xdr:to>
      <xdr:col>13</xdr:col>
      <xdr:colOff>537481</xdr:colOff>
      <xdr:row>1</xdr:row>
      <xdr:rowOff>136493</xdr:rowOff>
    </xdr:to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8376397" y="544286"/>
          <a:ext cx="3613496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10 января 2022 года</a:t>
          </a:r>
        </a:p>
      </xdr:txBody>
    </xdr:sp>
    <xdr:clientData/>
  </xdr:twoCellAnchor>
  <xdr:twoCellAnchor>
    <xdr:from>
      <xdr:col>0</xdr:col>
      <xdr:colOff>30480</xdr:colOff>
      <xdr:row>54</xdr:row>
      <xdr:rowOff>81280</xdr:rowOff>
    </xdr:from>
    <xdr:to>
      <xdr:col>10</xdr:col>
      <xdr:colOff>484142</xdr:colOff>
      <xdr:row>58</xdr:row>
      <xdr:rowOff>105797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0480" y="22270720"/>
          <a:ext cx="10786382" cy="888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426246</xdr:colOff>
      <xdr:row>0</xdr:row>
      <xdr:rowOff>247651</xdr:rowOff>
    </xdr:from>
    <xdr:to>
      <xdr:col>1</xdr:col>
      <xdr:colOff>416719</xdr:colOff>
      <xdr:row>1</xdr:row>
      <xdr:rowOff>210180</xdr:rowOff>
    </xdr:to>
    <xdr:pic>
      <xdr:nvPicPr>
        <xdr:cNvPr id="3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6246" y="247651"/>
          <a:ext cx="2639376" cy="4425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18</xdr:col>
      <xdr:colOff>345282</xdr:colOff>
      <xdr:row>0</xdr:row>
      <xdr:rowOff>250030</xdr:rowOff>
    </xdr:from>
    <xdr:to>
      <xdr:col>21</xdr:col>
      <xdr:colOff>94227</xdr:colOff>
      <xdr:row>1</xdr:row>
      <xdr:rowOff>397631</xdr:rowOff>
    </xdr:to>
    <xdr:sp macro="" textlink="">
      <xdr:nvSpPr>
        <xdr:cNvPr id="20" name="TextBox 1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14640402" y="250030"/>
          <a:ext cx="1577745" cy="62766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12</xdr:col>
      <xdr:colOff>268941</xdr:colOff>
      <xdr:row>0</xdr:row>
      <xdr:rowOff>440531</xdr:rowOff>
    </xdr:from>
    <xdr:to>
      <xdr:col>17</xdr:col>
      <xdr:colOff>35719</xdr:colOff>
      <xdr:row>1</xdr:row>
      <xdr:rowOff>223238</xdr:rowOff>
    </xdr:to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12192000" y="440531"/>
          <a:ext cx="3666425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10 января 2022 года</a:t>
          </a:r>
        </a:p>
      </xdr:txBody>
    </xdr:sp>
    <xdr:clientData/>
  </xdr:twoCellAnchor>
  <xdr:twoCellAnchor>
    <xdr:from>
      <xdr:col>0</xdr:col>
      <xdr:colOff>85725</xdr:colOff>
      <xdr:row>665</xdr:row>
      <xdr:rowOff>38100</xdr:rowOff>
    </xdr:from>
    <xdr:to>
      <xdr:col>13</xdr:col>
      <xdr:colOff>413657</xdr:colOff>
      <xdr:row>669</xdr:row>
      <xdr:rowOff>68967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85725" y="111965509"/>
          <a:ext cx="15983568" cy="6543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или технический диск </a:t>
          </a:r>
          <a:r>
            <a:rPr lang="en-US" sz="1000">
              <a:latin typeface="Arial" pitchFamily="34" charset="0"/>
              <a:cs typeface="Arial" pitchFamily="34" charset="0"/>
            </a:rPr>
            <a:t>GENERAL</a:t>
          </a:r>
          <a:r>
            <a:rPr lang="ru-RU" sz="1000">
              <a:latin typeface="Arial" pitchFamily="34" charset="0"/>
              <a:cs typeface="Arial" pitchFamily="34" charset="0"/>
            </a:rPr>
            <a:t>,</a:t>
          </a:r>
          <a:r>
            <a:rPr lang="en-US" sz="1000">
              <a:latin typeface="Arial" pitchFamily="34" charset="0"/>
              <a:cs typeface="Arial" pitchFamily="34" charset="0"/>
            </a:rPr>
            <a:t> </a:t>
          </a:r>
          <a:r>
            <a:rPr lang="ru-RU" sz="1000">
              <a:latin typeface="Arial" pitchFamily="34" charset="0"/>
              <a:cs typeface="Arial" pitchFamily="34" charset="0"/>
            </a:rPr>
            <a:t>который Вы можете получить у менеджера,</a:t>
          </a:r>
          <a:r>
            <a:rPr lang="ru-RU" sz="1000" baseline="0">
              <a:latin typeface="Arial" pitchFamily="34" charset="0"/>
              <a:cs typeface="Arial" pitchFamily="34" charset="0"/>
            </a:rPr>
            <a:t> курирующего вашу компанию</a:t>
          </a:r>
          <a:r>
            <a:rPr lang="ru-RU" sz="1000">
              <a:latin typeface="Arial" pitchFamily="34" charset="0"/>
              <a:cs typeface="Arial" pitchFamily="34" charset="0"/>
            </a:rPr>
            <a:t>. </a:t>
          </a:r>
        </a:p>
        <a:p>
          <a:pPr algn="l">
            <a:lnSpc>
              <a:spcPts val="900"/>
            </a:lnSpc>
          </a:pPr>
          <a:endParaRPr lang="ru-RU" sz="1000">
            <a:latin typeface="Arial" pitchFamily="34" charset="0"/>
            <a:cs typeface="Arial" pitchFamily="34" charset="0"/>
          </a:endParaRPr>
        </a:p>
        <a:p>
          <a:pPr algn="l">
            <a:lnSpc>
              <a:spcPts val="9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357869</xdr:colOff>
      <xdr:row>0</xdr:row>
      <xdr:rowOff>249011</xdr:rowOff>
    </xdr:from>
    <xdr:to>
      <xdr:col>1</xdr:col>
      <xdr:colOff>1469572</xdr:colOff>
      <xdr:row>1</xdr:row>
      <xdr:rowOff>89128</xdr:rowOff>
    </xdr:to>
    <xdr:pic>
      <xdr:nvPicPr>
        <xdr:cNvPr id="2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7869" y="249011"/>
          <a:ext cx="2963363" cy="5106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17</xdr:col>
      <xdr:colOff>436939</xdr:colOff>
      <xdr:row>0</xdr:row>
      <xdr:rowOff>231320</xdr:rowOff>
    </xdr:from>
    <xdr:to>
      <xdr:col>21</xdr:col>
      <xdr:colOff>273309</xdr:colOff>
      <xdr:row>1</xdr:row>
      <xdr:rowOff>204106</xdr:rowOff>
    </xdr:to>
    <xdr:sp macro="" textlink="">
      <xdr:nvSpPr>
        <xdr:cNvPr id="3" name="TextBox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16324639" y="231320"/>
          <a:ext cx="1375610" cy="635726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3"/>
        </a:lnRef>
        <a:fillRef idx="1">
          <a:schemeClr val="lt1"/>
        </a:fillRef>
        <a:effectRef idx="0">
          <a:schemeClr val="accent3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ru-RU" sz="1200" b="1">
              <a:solidFill>
                <a:schemeClr val="bg1"/>
              </a:solidFill>
              <a:latin typeface="+mn-lt"/>
              <a:cs typeface="Arial" pitchFamily="34" charset="0"/>
            </a:rPr>
            <a:t>Возврат</a:t>
          </a:r>
          <a:r>
            <a:rPr lang="ru-RU" sz="1200" b="1" baseline="0">
              <a:solidFill>
                <a:schemeClr val="bg1"/>
              </a:solidFill>
              <a:latin typeface="+mn-lt"/>
              <a:cs typeface="Arial" pitchFamily="34" charset="0"/>
            </a:rPr>
            <a:t> в меню</a:t>
          </a:r>
          <a:endParaRPr lang="ru-RU" sz="1200" b="1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17</xdr:col>
      <xdr:colOff>459922</xdr:colOff>
      <xdr:row>2</xdr:row>
      <xdr:rowOff>180109</xdr:rowOff>
    </xdr:from>
    <xdr:to>
      <xdr:col>23</xdr:col>
      <xdr:colOff>346364</xdr:colOff>
      <xdr:row>6</xdr:row>
      <xdr:rowOff>0</xdr:rowOff>
    </xdr:to>
    <xdr:sp macro="" textlink="">
      <xdr:nvSpPr>
        <xdr:cNvPr id="4" name="TextBox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>
          <a:off x="16347622" y="1048789"/>
          <a:ext cx="2675362" cy="1275311"/>
        </a:xfrm>
        <a:prstGeom prst="roundRect">
          <a:avLst/>
        </a:prstGeom>
        <a:solidFill>
          <a:srgbClr val="E30017"/>
        </a:solidFill>
        <a:ln>
          <a:noFill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>
            <a:lnSpc>
              <a:spcPct val="100000"/>
            </a:lnSpc>
          </a:pP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Мультисплит-системы свободной компоновки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Flexible Multi</a:t>
          </a:r>
          <a:r>
            <a:rPr lang="ru-RU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 на сайте </a:t>
          </a:r>
          <a:r>
            <a:rPr lang="en-US" sz="1200" b="1">
              <a:solidFill>
                <a:schemeClr val="bg1"/>
              </a:solidFill>
              <a:latin typeface="+mn-lt"/>
              <a:ea typeface="+mn-ea"/>
              <a:cs typeface="Arial" pitchFamily="34" charset="0"/>
            </a:rPr>
            <a:t>www.general-aircond.ru</a:t>
          </a:r>
          <a:endParaRPr lang="ru-RU" sz="1200" b="1">
            <a:solidFill>
              <a:schemeClr val="bg1"/>
            </a:solidFill>
            <a:latin typeface="+mn-lt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12</xdr:col>
      <xdr:colOff>217715</xdr:colOff>
      <xdr:row>0</xdr:row>
      <xdr:rowOff>476250</xdr:rowOff>
    </xdr:from>
    <xdr:to>
      <xdr:col>16</xdr:col>
      <xdr:colOff>47626</xdr:colOff>
      <xdr:row>1</xdr:row>
      <xdr:rowOff>64535</xdr:rowOff>
    </xdr:to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11438165" y="476250"/>
          <a:ext cx="3173186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ru-RU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ru-RU" sz="1100" b="0">
              <a:solidFill>
                <a:schemeClr val="bg1"/>
              </a:solidFill>
              <a:latin typeface="+mn-lt"/>
              <a:ea typeface="Verdana" pitchFamily="34" charset="0"/>
              <a:cs typeface="Arial" pitchFamily="34" charset="0"/>
            </a:rPr>
            <a:t>Прайс-лист действителен с 10 января 2022 года</a:t>
          </a:r>
        </a:p>
      </xdr:txBody>
    </xdr:sp>
    <xdr:clientData/>
  </xdr:twoCellAnchor>
  <xdr:twoCellAnchor editAs="oneCell">
    <xdr:from>
      <xdr:col>15</xdr:col>
      <xdr:colOff>1</xdr:colOff>
      <xdr:row>13</xdr:row>
      <xdr:rowOff>291058</xdr:rowOff>
    </xdr:from>
    <xdr:to>
      <xdr:col>17</xdr:col>
      <xdr:colOff>119743</xdr:colOff>
      <xdr:row>16</xdr:row>
      <xdr:rowOff>65926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8515" y="4961029"/>
          <a:ext cx="1763485" cy="896097"/>
        </a:xfrm>
        <a:prstGeom prst="rect">
          <a:avLst/>
        </a:prstGeom>
      </xdr:spPr>
    </xdr:pic>
    <xdr:clientData/>
  </xdr:twoCellAnchor>
  <xdr:oneCellAnchor>
    <xdr:from>
      <xdr:col>15</xdr:col>
      <xdr:colOff>367394</xdr:colOff>
      <xdr:row>40</xdr:row>
      <xdr:rowOff>179996</xdr:rowOff>
    </xdr:from>
    <xdr:ext cx="1235528" cy="788416"/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6680" y="11990996"/>
          <a:ext cx="1235528" cy="788416"/>
        </a:xfrm>
        <a:prstGeom prst="rect">
          <a:avLst/>
        </a:prstGeom>
      </xdr:spPr>
    </xdr:pic>
    <xdr:clientData/>
  </xdr:oneCellAnchor>
  <xdr:oneCellAnchor>
    <xdr:from>
      <xdr:col>14</xdr:col>
      <xdr:colOff>708932</xdr:colOff>
      <xdr:row>55</xdr:row>
      <xdr:rowOff>62205</xdr:rowOff>
    </xdr:from>
    <xdr:ext cx="1755321" cy="653531"/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0557" y="15111705"/>
          <a:ext cx="1755321" cy="653531"/>
        </a:xfrm>
        <a:prstGeom prst="rect">
          <a:avLst/>
        </a:prstGeom>
      </xdr:spPr>
    </xdr:pic>
    <xdr:clientData/>
  </xdr:oneCellAnchor>
  <xdr:twoCellAnchor>
    <xdr:from>
      <xdr:col>0</xdr:col>
      <xdr:colOff>29455</xdr:colOff>
      <xdr:row>114</xdr:row>
      <xdr:rowOff>83243</xdr:rowOff>
    </xdr:from>
    <xdr:to>
      <xdr:col>11</xdr:col>
      <xdr:colOff>132468</xdr:colOff>
      <xdr:row>118</xdr:row>
      <xdr:rowOff>153011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 txBox="1"/>
      </xdr:nvSpPr>
      <xdr:spPr>
        <a:xfrm>
          <a:off x="29455" y="49598003"/>
          <a:ext cx="10801493" cy="9079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Обращаем Ваше внимание, что прайс-лист не является  технической документацией.          </a:t>
          </a:r>
        </a:p>
        <a:p>
          <a:pPr algn="l">
            <a:lnSpc>
              <a:spcPts val="1000"/>
            </a:lnSpc>
          </a:pPr>
          <a:r>
            <a:rPr lang="ru-RU" sz="1000">
              <a:latin typeface="Arial" pitchFamily="34" charset="0"/>
              <a:cs typeface="Arial" pitchFamily="34" charset="0"/>
            </a:rPr>
            <a:t>Для подбора оборудования или уточнения его технических характеристик используйте, пожалуйста, соответствующие технические материалы на сайте </a:t>
          </a:r>
          <a:r>
            <a:rPr lang="en-US" sz="1000">
              <a:latin typeface="Arial" pitchFamily="34" charset="0"/>
              <a:cs typeface="Arial" pitchFamily="34" charset="0"/>
            </a:rPr>
            <a:t>www.general-aircond.ru </a:t>
          </a:r>
          <a:r>
            <a:rPr lang="ru-RU" sz="1000">
              <a:latin typeface="Arial" pitchFamily="34" charset="0"/>
              <a:cs typeface="Arial" pitchFamily="34" charset="0"/>
            </a:rPr>
            <a:t>Дистрибьютор оставляет за собой право изменения настоящего прайс-листа с предварительным  уведомлением.</a:t>
          </a:r>
        </a:p>
      </xdr:txBody>
    </xdr:sp>
    <xdr:clientData/>
  </xdr:twoCellAnchor>
  <xdr:twoCellAnchor editAs="oneCell">
    <xdr:from>
      <xdr:col>14</xdr:col>
      <xdr:colOff>696685</xdr:colOff>
      <xdr:row>22</xdr:row>
      <xdr:rowOff>193073</xdr:rowOff>
    </xdr:from>
    <xdr:to>
      <xdr:col>17</xdr:col>
      <xdr:colOff>1266</xdr:colOff>
      <xdr:row>25</xdr:row>
      <xdr:rowOff>30800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42571" y="7551816"/>
          <a:ext cx="1840952" cy="773898"/>
        </a:xfrm>
        <a:prstGeom prst="rect">
          <a:avLst/>
        </a:prstGeom>
      </xdr:spPr>
    </xdr:pic>
    <xdr:clientData/>
  </xdr:twoCellAnchor>
  <xdr:twoCellAnchor editAs="oneCell">
    <xdr:from>
      <xdr:col>14</xdr:col>
      <xdr:colOff>751114</xdr:colOff>
      <xdr:row>29</xdr:row>
      <xdr:rowOff>9336</xdr:rowOff>
    </xdr:from>
    <xdr:to>
      <xdr:col>16</xdr:col>
      <xdr:colOff>892931</xdr:colOff>
      <xdr:row>30</xdr:row>
      <xdr:rowOff>366768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7000" y="9088022"/>
          <a:ext cx="1771952" cy="727546"/>
        </a:xfrm>
        <a:prstGeom prst="rect">
          <a:avLst/>
        </a:prstGeom>
      </xdr:spPr>
    </xdr:pic>
    <xdr:clientData/>
  </xdr:twoCellAnchor>
  <xdr:twoCellAnchor editAs="oneCell">
    <xdr:from>
      <xdr:col>14</xdr:col>
      <xdr:colOff>400049</xdr:colOff>
      <xdr:row>34</xdr:row>
      <xdr:rowOff>106135</xdr:rowOff>
    </xdr:from>
    <xdr:to>
      <xdr:col>17</xdr:col>
      <xdr:colOff>69897</xdr:colOff>
      <xdr:row>37</xdr:row>
      <xdr:rowOff>153890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01674" y="10431235"/>
          <a:ext cx="2127298" cy="981205"/>
        </a:xfrm>
        <a:prstGeom prst="rect">
          <a:avLst/>
        </a:prstGeom>
      </xdr:spPr>
    </xdr:pic>
    <xdr:clientData/>
  </xdr:twoCellAnchor>
  <xdr:twoCellAnchor editAs="oneCell">
    <xdr:from>
      <xdr:col>15</xdr:col>
      <xdr:colOff>69397</xdr:colOff>
      <xdr:row>69</xdr:row>
      <xdr:rowOff>16328</xdr:rowOff>
    </xdr:from>
    <xdr:to>
      <xdr:col>16</xdr:col>
      <xdr:colOff>881502</xdr:colOff>
      <xdr:row>70</xdr:row>
      <xdr:rowOff>336558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37797" y="18361478"/>
          <a:ext cx="1507430" cy="691705"/>
        </a:xfrm>
        <a:prstGeom prst="rect">
          <a:avLst/>
        </a:prstGeom>
      </xdr:spPr>
    </xdr:pic>
    <xdr:clientData/>
  </xdr:twoCellAnchor>
  <xdr:twoCellAnchor editAs="oneCell">
    <xdr:from>
      <xdr:col>14</xdr:col>
      <xdr:colOff>696356</xdr:colOff>
      <xdr:row>62</xdr:row>
      <xdr:rowOff>21771</xdr:rowOff>
    </xdr:from>
    <xdr:to>
      <xdr:col>16</xdr:col>
      <xdr:colOff>876300</xdr:colOff>
      <xdr:row>64</xdr:row>
      <xdr:rowOff>32478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7981" y="16719096"/>
          <a:ext cx="1742044" cy="753657"/>
        </a:xfrm>
        <a:prstGeom prst="rect">
          <a:avLst/>
        </a:prstGeom>
      </xdr:spPr>
    </xdr:pic>
    <xdr:clientData/>
  </xdr:twoCellAnchor>
  <xdr:twoCellAnchor editAs="oneCell">
    <xdr:from>
      <xdr:col>0</xdr:col>
      <xdr:colOff>357869</xdr:colOff>
      <xdr:row>0</xdr:row>
      <xdr:rowOff>249011</xdr:rowOff>
    </xdr:from>
    <xdr:to>
      <xdr:col>1</xdr:col>
      <xdr:colOff>1469572</xdr:colOff>
      <xdr:row>1</xdr:row>
      <xdr:rowOff>89128</xdr:rowOff>
    </xdr:to>
    <xdr:pic>
      <xdr:nvPicPr>
        <xdr:cNvPr id="17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C33963F-9476-49B8-B9C6-C228662E5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57869" y="249011"/>
          <a:ext cx="2911928" cy="5163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15.bin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http://www.general-aircond.ru/" TargetMode="External"/><Relationship Id="rId1" Type="http://schemas.openxmlformats.org/officeDocument/2006/relationships/printerSettings" Target="../printerSettings/printerSettings17.bin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://www.general-aircond.ru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general-russia.ru/plugins/catalog/catalog.php?act=cat&amp;id=1" TargetMode="External"/><Relationship Id="rId2" Type="http://schemas.openxmlformats.org/officeDocument/2006/relationships/hyperlink" Target="http://www.general-aircond.ru/" TargetMode="External"/><Relationship Id="rId1" Type="http://schemas.openxmlformats.org/officeDocument/2006/relationships/printerSettings" Target="../printerSettings/printerSettings3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5.bin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://www.general-russia.ru/" TargetMode="External"/><Relationship Id="rId1" Type="http://schemas.openxmlformats.org/officeDocument/2006/relationships/printerSettings" Target="../printerSettings/printerSettings11.bin"/><Relationship Id="rId4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general-aircond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general-russia.ru/" TargetMode="External"/><Relationship Id="rId1" Type="http://schemas.openxmlformats.org/officeDocument/2006/relationships/hyperlink" Target="http://www.general-russia.ru/" TargetMode="External"/><Relationship Id="rId4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V50"/>
  <sheetViews>
    <sheetView view="pageBreakPreview" zoomScale="90" zoomScaleNormal="90" zoomScaleSheetLayoutView="90" workbookViewId="0">
      <selection activeCell="G42" sqref="G42"/>
    </sheetView>
  </sheetViews>
  <sheetFormatPr defaultColWidth="9.140625" defaultRowHeight="12.75"/>
  <cols>
    <col min="1" max="16384" width="9.140625" style="25"/>
  </cols>
  <sheetData>
    <row r="7" spans="1:8">
      <c r="A7" s="69"/>
      <c r="B7" s="69"/>
      <c r="C7" s="69"/>
      <c r="D7" s="69"/>
      <c r="E7" s="69"/>
      <c r="F7" s="69"/>
      <c r="G7" s="69"/>
      <c r="H7" s="69"/>
    </row>
    <row r="8" spans="1:8">
      <c r="A8" s="69"/>
      <c r="B8" s="69"/>
      <c r="C8" s="69"/>
      <c r="D8" s="69"/>
      <c r="E8" s="69"/>
      <c r="F8" s="69"/>
      <c r="G8" s="69"/>
      <c r="H8" s="69"/>
    </row>
    <row r="9" spans="1:8">
      <c r="A9" s="69"/>
      <c r="B9" s="69"/>
      <c r="C9" s="69"/>
      <c r="D9" s="69"/>
      <c r="E9" s="69"/>
      <c r="F9" s="69"/>
      <c r="G9" s="69"/>
      <c r="H9" s="69"/>
    </row>
    <row r="10" spans="1:8">
      <c r="A10" s="69"/>
      <c r="B10" s="69"/>
      <c r="C10" s="69"/>
      <c r="D10" s="69"/>
      <c r="E10" s="69"/>
      <c r="F10" s="69"/>
      <c r="G10" s="69"/>
      <c r="H10" s="69"/>
    </row>
    <row r="11" spans="1:8">
      <c r="A11" s="69"/>
      <c r="B11" s="69"/>
      <c r="C11" s="69"/>
      <c r="D11" s="69"/>
      <c r="E11" s="69"/>
      <c r="F11" s="69"/>
      <c r="G11" s="69"/>
      <c r="H11" s="69"/>
    </row>
    <row r="12" spans="1:8">
      <c r="A12" s="69"/>
      <c r="B12" s="69"/>
      <c r="C12" s="69"/>
      <c r="D12" s="69"/>
      <c r="E12" s="69"/>
      <c r="F12" s="69"/>
      <c r="G12" s="69"/>
      <c r="H12" s="69"/>
    </row>
    <row r="13" spans="1:8">
      <c r="A13" s="69"/>
      <c r="B13" s="69"/>
      <c r="C13" s="69"/>
      <c r="D13" s="69"/>
      <c r="E13" s="69"/>
      <c r="F13" s="69"/>
      <c r="G13" s="69"/>
      <c r="H13" s="69"/>
    </row>
    <row r="14" spans="1:8">
      <c r="A14" s="69"/>
      <c r="B14" s="69"/>
      <c r="C14" s="69"/>
      <c r="D14" s="69"/>
      <c r="E14" s="69"/>
      <c r="F14" s="69"/>
      <c r="G14" s="69"/>
      <c r="H14" s="69"/>
    </row>
    <row r="15" spans="1:8">
      <c r="A15" s="28"/>
      <c r="B15" s="28"/>
      <c r="C15" s="28"/>
      <c r="D15" s="28"/>
      <c r="E15" s="28"/>
      <c r="F15" s="28"/>
    </row>
    <row r="16" spans="1:8">
      <c r="A16" s="28"/>
      <c r="B16" s="28"/>
      <c r="C16" s="28"/>
      <c r="D16" s="28"/>
      <c r="E16" s="28"/>
      <c r="F16" s="28"/>
    </row>
    <row r="17" spans="1:21">
      <c r="A17" s="28"/>
      <c r="B17" s="28"/>
      <c r="C17" s="28"/>
      <c r="D17" s="28"/>
      <c r="E17" s="28"/>
      <c r="F17" s="28"/>
    </row>
    <row r="18" spans="1:21">
      <c r="A18" s="28"/>
      <c r="B18" s="28"/>
      <c r="C18" s="28"/>
      <c r="D18" s="28"/>
      <c r="E18" s="28"/>
      <c r="F18" s="28"/>
    </row>
    <row r="20" spans="1:21" ht="23.25">
      <c r="B20" s="680" t="s">
        <v>1624</v>
      </c>
      <c r="C20" s="680"/>
      <c r="D20" s="680"/>
    </row>
    <row r="24" spans="1:21">
      <c r="D24"/>
    </row>
    <row r="25" spans="1:21" ht="15">
      <c r="B25" s="681" t="s">
        <v>1283</v>
      </c>
      <c r="C25" s="681"/>
      <c r="D25" s="681"/>
      <c r="F25" s="682"/>
      <c r="G25" s="682"/>
      <c r="H25" s="682"/>
    </row>
    <row r="26" spans="1:21">
      <c r="U26"/>
    </row>
    <row r="27" spans="1:21" ht="15.75">
      <c r="U27" s="373"/>
    </row>
    <row r="31" spans="1:21" ht="15">
      <c r="B31" s="681" t="s">
        <v>1284</v>
      </c>
      <c r="C31" s="681"/>
      <c r="D31" s="681"/>
      <c r="T31"/>
    </row>
    <row r="36" spans="2:22" ht="15">
      <c r="B36" s="681" t="s">
        <v>1285</v>
      </c>
      <c r="C36" s="681"/>
      <c r="D36" s="681"/>
    </row>
    <row r="41" spans="2:22" ht="22.15" customHeight="1">
      <c r="B41" s="679" t="s">
        <v>1943</v>
      </c>
      <c r="C41" s="679"/>
      <c r="D41" s="679"/>
    </row>
    <row r="42" spans="2:22" ht="19.899999999999999" customHeight="1">
      <c r="B42" s="679"/>
      <c r="C42" s="679"/>
      <c r="D42" s="679"/>
    </row>
    <row r="43" spans="2:22">
      <c r="U43"/>
    </row>
    <row r="46" spans="2:22">
      <c r="V46"/>
    </row>
    <row r="50" spans="13:13">
      <c r="M50" s="28"/>
    </row>
  </sheetData>
  <mergeCells count="6">
    <mergeCell ref="B41:D42"/>
    <mergeCell ref="B20:D20"/>
    <mergeCell ref="B25:D25"/>
    <mergeCell ref="F25:H25"/>
    <mergeCell ref="B31:D31"/>
    <mergeCell ref="B36:D36"/>
  </mergeCells>
  <pageMargins left="0.7" right="0.7" top="0.75" bottom="0.75" header="0.3" footer="0.3"/>
  <pageSetup paperSize="9" scale="68" orientation="landscape" r:id="rId1"/>
  <colBreaks count="1" manualBreakCount="1">
    <brk id="18" max="4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F299"/>
  <sheetViews>
    <sheetView view="pageBreakPreview" zoomScaleNormal="70" zoomScaleSheetLayoutView="100" workbookViewId="0">
      <pane xSplit="17" ySplit="6" topLeftCell="R7" activePane="bottomRight" state="frozen"/>
      <selection pane="topRight" activeCell="R1" sqref="R1"/>
      <selection pane="bottomLeft" activeCell="A7" sqref="A7"/>
      <selection pane="bottomRight" activeCell="K3" sqref="K3"/>
    </sheetView>
  </sheetViews>
  <sheetFormatPr defaultRowHeight="12.75"/>
  <cols>
    <col min="1" max="1" width="27" style="5" customWidth="1"/>
    <col min="2" max="2" width="25.85546875" style="5" customWidth="1"/>
    <col min="3" max="3" width="10.42578125" style="5" customWidth="1"/>
    <col min="4" max="4" width="10.7109375" style="5" customWidth="1"/>
    <col min="5" max="5" width="11.85546875" style="5" customWidth="1"/>
    <col min="6" max="6" width="12.5703125" style="5" customWidth="1"/>
    <col min="7" max="7" width="13.7109375" style="5" customWidth="1"/>
    <col min="8" max="9" width="12.42578125" style="5" customWidth="1"/>
    <col min="10" max="10" width="9" style="5" customWidth="1"/>
    <col min="11" max="11" width="10" style="5" customWidth="1"/>
    <col min="12" max="12" width="12.140625" style="5" customWidth="1"/>
    <col min="13" max="13" width="13.7109375" style="5" customWidth="1"/>
    <col min="14" max="14" width="13" style="5" customWidth="1"/>
    <col min="15" max="15" width="13" style="10" customWidth="1"/>
    <col min="16" max="16" width="10.42578125" style="5" customWidth="1"/>
    <col min="17" max="17" width="13.42578125" style="5" customWidth="1"/>
    <col min="18" max="19" width="9.140625" style="30" customWidth="1"/>
    <col min="20" max="20" width="2.28515625" style="30" customWidth="1"/>
    <col min="21" max="21" width="1.85546875" style="30" customWidth="1"/>
    <col min="22" max="51" width="9.140625" style="30" customWidth="1"/>
  </cols>
  <sheetData>
    <row r="1" spans="1:51" s="7" customFormat="1" ht="53.25" customHeight="1">
      <c r="A1" s="397"/>
      <c r="B1" s="1016"/>
      <c r="C1" s="399"/>
      <c r="D1" s="398"/>
      <c r="E1" s="400"/>
      <c r="F1" s="398"/>
      <c r="G1" s="401"/>
      <c r="H1" s="398"/>
      <c r="I1" s="398"/>
      <c r="J1" s="398"/>
      <c r="K1" s="402"/>
      <c r="L1" s="402"/>
      <c r="M1" s="402"/>
      <c r="N1" s="402"/>
      <c r="O1" s="408"/>
      <c r="P1" s="420" t="s">
        <v>1287</v>
      </c>
      <c r="Q1" s="409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</row>
    <row r="2" spans="1:51" s="7" customFormat="1" ht="15.75" customHeight="1" thickBot="1">
      <c r="A2" s="405"/>
      <c r="B2" s="1017"/>
      <c r="C2" s="387"/>
      <c r="D2" s="386"/>
      <c r="E2" s="388"/>
      <c r="F2" s="386"/>
      <c r="G2" s="389"/>
      <c r="H2" s="386"/>
      <c r="I2" s="386"/>
      <c r="J2" s="386"/>
      <c r="K2" s="391"/>
      <c r="L2" s="391"/>
      <c r="M2" s="391"/>
      <c r="N2" s="406"/>
      <c r="O2" s="411"/>
      <c r="P2" s="412"/>
      <c r="Q2" s="414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</row>
    <row r="3" spans="1:51" s="7" customFormat="1" ht="18.75" customHeight="1" thickBot="1">
      <c r="A3" s="249"/>
      <c r="B3" s="213" t="s">
        <v>379</v>
      </c>
      <c r="C3" s="552">
        <v>0</v>
      </c>
      <c r="D3" s="57"/>
      <c r="E3" s="108"/>
      <c r="F3" s="57"/>
      <c r="G3" s="213" t="s">
        <v>465</v>
      </c>
      <c r="H3" s="552">
        <v>0</v>
      </c>
      <c r="I3" s="213"/>
      <c r="J3" s="229"/>
      <c r="K3" s="210">
        <f>SUM(N9:N83)</f>
        <v>0</v>
      </c>
      <c r="L3" s="734" t="s">
        <v>303</v>
      </c>
      <c r="M3" s="734"/>
      <c r="N3" s="110">
        <f>SUMPRODUCT(J9:J83,P9:P83)</f>
        <v>0</v>
      </c>
      <c r="O3" s="734" t="s">
        <v>175</v>
      </c>
      <c r="P3" s="734"/>
      <c r="Q3" s="250">
        <f>SUMPRODUCT(J9:J83,Q9:Q83)</f>
        <v>0</v>
      </c>
      <c r="R3" s="5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</row>
    <row r="4" spans="1:51" s="22" customFormat="1" ht="13.9" customHeight="1">
      <c r="A4" s="269"/>
      <c r="B4" s="231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270"/>
      <c r="R4" s="34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</row>
    <row r="5" spans="1:51" ht="25.15" customHeight="1">
      <c r="A5" s="914" t="s">
        <v>21</v>
      </c>
      <c r="B5" s="1000" t="s">
        <v>69</v>
      </c>
      <c r="C5" s="916" t="s">
        <v>22</v>
      </c>
      <c r="D5" s="916"/>
      <c r="E5" s="916" t="s">
        <v>31</v>
      </c>
      <c r="F5" s="916"/>
      <c r="G5" s="930" t="s">
        <v>180</v>
      </c>
      <c r="H5" s="798" t="s">
        <v>181</v>
      </c>
      <c r="I5" s="923" t="s">
        <v>260</v>
      </c>
      <c r="J5" s="927" t="s">
        <v>18</v>
      </c>
      <c r="K5" s="925" t="s">
        <v>12</v>
      </c>
      <c r="L5" s="909" t="s">
        <v>178</v>
      </c>
      <c r="M5" s="911" t="s">
        <v>179</v>
      </c>
      <c r="N5" s="909" t="s">
        <v>17</v>
      </c>
      <c r="O5" s="1025" t="s">
        <v>99</v>
      </c>
      <c r="P5" s="1025" t="s">
        <v>13</v>
      </c>
      <c r="Q5" s="1031" t="s">
        <v>14</v>
      </c>
    </row>
    <row r="6" spans="1:51" ht="33" customHeight="1">
      <c r="A6" s="812"/>
      <c r="B6" s="1001"/>
      <c r="C6" s="227" t="s">
        <v>23</v>
      </c>
      <c r="D6" s="227" t="s">
        <v>24</v>
      </c>
      <c r="E6" s="227" t="s">
        <v>32</v>
      </c>
      <c r="F6" s="227" t="s">
        <v>33</v>
      </c>
      <c r="G6" s="735"/>
      <c r="H6" s="755"/>
      <c r="I6" s="814"/>
      <c r="J6" s="757"/>
      <c r="K6" s="745"/>
      <c r="L6" s="743"/>
      <c r="M6" s="738"/>
      <c r="N6" s="743"/>
      <c r="O6" s="872"/>
      <c r="P6" s="872"/>
      <c r="Q6" s="874"/>
    </row>
    <row r="7" spans="1:51" ht="29.45" customHeight="1">
      <c r="A7" s="811" t="s">
        <v>70</v>
      </c>
      <c r="B7" s="717"/>
      <c r="C7" s="717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120"/>
      <c r="O7" s="121"/>
      <c r="P7" s="121"/>
      <c r="Q7" s="253"/>
    </row>
    <row r="8" spans="1:51" ht="29.45" customHeight="1">
      <c r="A8" s="692" t="s">
        <v>73</v>
      </c>
      <c r="B8" s="693"/>
      <c r="C8" s="693"/>
      <c r="D8" s="693"/>
      <c r="E8" s="693"/>
      <c r="F8" s="693"/>
      <c r="G8" s="693"/>
      <c r="H8" s="693"/>
      <c r="I8" s="693"/>
      <c r="J8" s="693"/>
      <c r="K8" s="693"/>
      <c r="L8" s="693"/>
      <c r="M8" s="693"/>
      <c r="N8" s="693"/>
      <c r="O8" s="693"/>
      <c r="P8" s="693"/>
      <c r="Q8" s="694"/>
    </row>
    <row r="9" spans="1:51" ht="30" customHeight="1">
      <c r="A9" s="263" t="s">
        <v>1250</v>
      </c>
      <c r="B9" s="159"/>
      <c r="C9" s="232" t="s">
        <v>1925</v>
      </c>
      <c r="D9" s="150" t="s">
        <v>1926</v>
      </c>
      <c r="E9" s="150" t="s">
        <v>256</v>
      </c>
      <c r="F9" s="150" t="s">
        <v>257</v>
      </c>
      <c r="G9" s="157"/>
      <c r="H9" s="486">
        <v>4159</v>
      </c>
      <c r="I9" s="151">
        <v>259600</v>
      </c>
      <c r="J9" s="124"/>
      <c r="K9" s="119">
        <f t="shared" ref="K9:K10" si="0">$H$3</f>
        <v>0</v>
      </c>
      <c r="L9" s="217">
        <f t="shared" ref="L9:L10" si="1">SUM(H9-(H9*K9))</f>
        <v>4159</v>
      </c>
      <c r="M9" s="8"/>
      <c r="N9" s="217">
        <f t="shared" ref="N9:N10" si="2">J9*L9</f>
        <v>0</v>
      </c>
      <c r="O9" s="115" t="s">
        <v>123</v>
      </c>
      <c r="P9" s="221">
        <v>0.53400000000000003</v>
      </c>
      <c r="Q9" s="237">
        <v>104</v>
      </c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</row>
    <row r="10" spans="1:51" ht="30" customHeight="1">
      <c r="A10" s="245" t="s">
        <v>1251</v>
      </c>
      <c r="B10" s="159"/>
      <c r="C10" s="149">
        <v>14</v>
      </c>
      <c r="D10" s="160">
        <v>16</v>
      </c>
      <c r="E10" s="150" t="s">
        <v>258</v>
      </c>
      <c r="F10" s="150" t="s">
        <v>259</v>
      </c>
      <c r="G10" s="157"/>
      <c r="H10" s="486">
        <v>4275</v>
      </c>
      <c r="I10" s="151">
        <v>266800</v>
      </c>
      <c r="J10" s="124"/>
      <c r="K10" s="119">
        <f t="shared" si="0"/>
        <v>0</v>
      </c>
      <c r="L10" s="217">
        <f t="shared" si="1"/>
        <v>4275</v>
      </c>
      <c r="M10" s="8"/>
      <c r="N10" s="217">
        <f t="shared" si="2"/>
        <v>0</v>
      </c>
      <c r="O10" s="115" t="s">
        <v>123</v>
      </c>
      <c r="P10" s="221">
        <v>0.53400000000000003</v>
      </c>
      <c r="Q10" s="237">
        <v>106</v>
      </c>
      <c r="S10" s="74"/>
      <c r="T10" s="74"/>
      <c r="U10" s="74"/>
      <c r="V10" s="74"/>
    </row>
    <row r="11" spans="1:51" ht="29.45" customHeight="1">
      <c r="A11" s="811" t="s">
        <v>289</v>
      </c>
      <c r="B11" s="717"/>
      <c r="C11" s="717"/>
      <c r="D11" s="717"/>
      <c r="E11" s="717"/>
      <c r="F11" s="717"/>
      <c r="G11" s="717"/>
      <c r="H11" s="717"/>
      <c r="I11" s="717"/>
      <c r="J11" s="717"/>
      <c r="K11" s="717"/>
      <c r="L11" s="717"/>
      <c r="M11" s="717"/>
      <c r="N11" s="717"/>
      <c r="O11" s="717"/>
      <c r="P11" s="717"/>
      <c r="Q11" s="1030"/>
      <c r="S11" s="74"/>
      <c r="T11" s="74"/>
      <c r="U11" s="74"/>
    </row>
    <row r="12" spans="1:51" ht="29.45" customHeight="1">
      <c r="A12" s="692" t="s">
        <v>1927</v>
      </c>
      <c r="B12" s="693"/>
      <c r="C12" s="693"/>
      <c r="D12" s="693"/>
      <c r="E12" s="693"/>
      <c r="F12" s="693"/>
      <c r="G12" s="693"/>
      <c r="H12" s="693"/>
      <c r="I12" s="693"/>
      <c r="J12" s="693"/>
      <c r="K12" s="693"/>
      <c r="L12" s="693"/>
      <c r="M12" s="693"/>
      <c r="N12" s="693"/>
      <c r="O12" s="693"/>
      <c r="P12" s="693"/>
      <c r="Q12" s="694"/>
      <c r="S12" s="74"/>
      <c r="T12" s="74"/>
      <c r="U12" s="74"/>
    </row>
    <row r="13" spans="1:51" ht="15" customHeight="1">
      <c r="A13" s="245" t="s">
        <v>768</v>
      </c>
      <c r="B13" s="159"/>
      <c r="C13" s="232">
        <v>2.0499999999999998</v>
      </c>
      <c r="D13" s="150">
        <v>2.37</v>
      </c>
      <c r="E13" s="150"/>
      <c r="F13" s="150"/>
      <c r="G13" s="157"/>
      <c r="H13" s="488">
        <v>270</v>
      </c>
      <c r="I13" s="440">
        <v>18500</v>
      </c>
      <c r="J13" s="124"/>
      <c r="K13" s="119">
        <f t="shared" ref="K13:K16" si="3">$C$3</f>
        <v>0</v>
      </c>
      <c r="L13" s="464">
        <f t="shared" ref="L13:L16" si="4">SUM(H13-(H13*K13))</f>
        <v>270</v>
      </c>
      <c r="M13" s="8"/>
      <c r="N13" s="464">
        <f t="shared" ref="N13:N16" si="5">J13*L13</f>
        <v>0</v>
      </c>
      <c r="O13" s="469" t="s">
        <v>102</v>
      </c>
      <c r="P13" s="465">
        <v>8.1000000000000003E-2</v>
      </c>
      <c r="Q13" s="237">
        <v>10.5</v>
      </c>
      <c r="S13" s="74"/>
      <c r="T13" s="74"/>
      <c r="U13" s="74"/>
      <c r="V13" s="74"/>
    </row>
    <row r="14" spans="1:51" ht="15" customHeight="1">
      <c r="A14" s="245" t="s">
        <v>769</v>
      </c>
      <c r="B14" s="159"/>
      <c r="C14" s="232">
        <v>2.64</v>
      </c>
      <c r="D14" s="150">
        <v>2.99</v>
      </c>
      <c r="E14" s="150"/>
      <c r="F14" s="150"/>
      <c r="G14" s="157"/>
      <c r="H14" s="488">
        <v>292</v>
      </c>
      <c r="I14" s="440">
        <v>20000</v>
      </c>
      <c r="J14" s="124"/>
      <c r="K14" s="119">
        <f t="shared" si="3"/>
        <v>0</v>
      </c>
      <c r="L14" s="464">
        <f t="shared" si="4"/>
        <v>292</v>
      </c>
      <c r="M14" s="8"/>
      <c r="N14" s="464">
        <f t="shared" si="5"/>
        <v>0</v>
      </c>
      <c r="O14" s="469" t="s">
        <v>102</v>
      </c>
      <c r="P14" s="465">
        <v>8.1000000000000003E-2</v>
      </c>
      <c r="Q14" s="237">
        <v>10.5</v>
      </c>
      <c r="S14" s="74"/>
      <c r="T14" s="74"/>
      <c r="U14" s="74"/>
      <c r="V14" s="74"/>
    </row>
    <row r="15" spans="1:51" ht="15" customHeight="1">
      <c r="A15" s="245" t="s">
        <v>770</v>
      </c>
      <c r="B15" s="159"/>
      <c r="C15" s="232">
        <v>3.52</v>
      </c>
      <c r="D15" s="150">
        <v>3.96</v>
      </c>
      <c r="E15" s="150"/>
      <c r="F15" s="150"/>
      <c r="G15" s="157"/>
      <c r="H15" s="488">
        <v>352</v>
      </c>
      <c r="I15" s="440">
        <v>24100</v>
      </c>
      <c r="J15" s="124"/>
      <c r="K15" s="119">
        <f t="shared" si="3"/>
        <v>0</v>
      </c>
      <c r="L15" s="464">
        <f t="shared" si="4"/>
        <v>352</v>
      </c>
      <c r="M15" s="8"/>
      <c r="N15" s="464">
        <f t="shared" si="5"/>
        <v>0</v>
      </c>
      <c r="O15" s="469" t="s">
        <v>102</v>
      </c>
      <c r="P15" s="465">
        <v>8.1000000000000003E-2</v>
      </c>
      <c r="Q15" s="237">
        <v>10.5</v>
      </c>
      <c r="S15" s="74"/>
      <c r="T15" s="74"/>
      <c r="U15" s="74"/>
      <c r="V15" s="74"/>
    </row>
    <row r="16" spans="1:51" ht="15" customHeight="1">
      <c r="A16" s="245" t="s">
        <v>771</v>
      </c>
      <c r="B16" s="159"/>
      <c r="C16" s="232">
        <v>4.0999999999999996</v>
      </c>
      <c r="D16" s="150">
        <v>4.8</v>
      </c>
      <c r="E16" s="150"/>
      <c r="F16" s="150"/>
      <c r="G16" s="157"/>
      <c r="H16" s="488">
        <v>539</v>
      </c>
      <c r="I16" s="440">
        <v>36900</v>
      </c>
      <c r="J16" s="124"/>
      <c r="K16" s="119">
        <f t="shared" si="3"/>
        <v>0</v>
      </c>
      <c r="L16" s="464">
        <f t="shared" si="4"/>
        <v>539</v>
      </c>
      <c r="M16" s="8"/>
      <c r="N16" s="464">
        <f t="shared" si="5"/>
        <v>0</v>
      </c>
      <c r="O16" s="469" t="s">
        <v>102</v>
      </c>
      <c r="P16" s="465">
        <v>8.1000000000000003E-2</v>
      </c>
      <c r="Q16" s="237">
        <v>10.5</v>
      </c>
      <c r="S16" s="74"/>
      <c r="T16" s="74"/>
      <c r="U16" s="74"/>
      <c r="V16" s="74"/>
    </row>
    <row r="17" spans="1:58" ht="29.45" customHeight="1">
      <c r="A17" s="811" t="s">
        <v>281</v>
      </c>
      <c r="B17" s="717"/>
      <c r="C17" s="717"/>
      <c r="D17" s="717"/>
      <c r="E17" s="717"/>
      <c r="F17" s="717"/>
      <c r="G17" s="717"/>
      <c r="H17" s="717"/>
      <c r="I17" s="717"/>
      <c r="J17" s="717"/>
      <c r="K17" s="717"/>
      <c r="L17" s="717"/>
      <c r="M17" s="717"/>
      <c r="N17" s="717"/>
      <c r="O17" s="717"/>
      <c r="P17" s="717"/>
      <c r="Q17" s="1030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</row>
    <row r="18" spans="1:58" ht="29.45" customHeight="1">
      <c r="A18" s="1040" t="s">
        <v>1928</v>
      </c>
      <c r="B18" s="1041"/>
      <c r="C18" s="1041"/>
      <c r="D18" s="1041"/>
      <c r="E18" s="1041"/>
      <c r="F18" s="1041"/>
      <c r="G18" s="1041"/>
      <c r="H18" s="1041"/>
      <c r="I18" s="1041"/>
      <c r="J18" s="1041"/>
      <c r="K18" s="1041"/>
      <c r="L18" s="1041"/>
      <c r="M18" s="1041"/>
      <c r="N18" s="1041"/>
      <c r="O18" s="1041"/>
      <c r="P18" s="1041"/>
      <c r="Q18" s="1042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</row>
    <row r="19" spans="1:58" ht="15" customHeight="1">
      <c r="A19" s="245" t="s">
        <v>982</v>
      </c>
      <c r="B19" s="159"/>
      <c r="C19" s="232">
        <v>2.0499999999999998</v>
      </c>
      <c r="D19" s="150">
        <v>2.37</v>
      </c>
      <c r="E19" s="150"/>
      <c r="F19" s="150"/>
      <c r="G19" s="157"/>
      <c r="H19" s="488">
        <v>529</v>
      </c>
      <c r="I19" s="440">
        <v>36300</v>
      </c>
      <c r="J19" s="124"/>
      <c r="K19" s="472">
        <f>$C$3</f>
        <v>0</v>
      </c>
      <c r="L19" s="464">
        <f>SUM(H19-(H19*K19))</f>
        <v>529</v>
      </c>
      <c r="M19" s="473"/>
      <c r="N19" s="464">
        <f>J19*L19</f>
        <v>0</v>
      </c>
      <c r="O19" s="474" t="s">
        <v>105</v>
      </c>
      <c r="P19" s="475">
        <v>8.5000000000000006E-2</v>
      </c>
      <c r="Q19" s="476">
        <v>12</v>
      </c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</row>
    <row r="20" spans="1:58" ht="15" customHeight="1">
      <c r="A20" s="245" t="s">
        <v>983</v>
      </c>
      <c r="B20" s="159"/>
      <c r="C20" s="232">
        <v>2.64</v>
      </c>
      <c r="D20" s="161">
        <v>3</v>
      </c>
      <c r="E20" s="150"/>
      <c r="F20" s="150"/>
      <c r="G20" s="157"/>
      <c r="H20" s="488">
        <v>555</v>
      </c>
      <c r="I20" s="440">
        <v>38000</v>
      </c>
      <c r="J20" s="124"/>
      <c r="K20" s="472">
        <f>$C$3</f>
        <v>0</v>
      </c>
      <c r="L20" s="464">
        <f>SUM(H20-(H20*K20))</f>
        <v>555</v>
      </c>
      <c r="M20" s="473"/>
      <c r="N20" s="464">
        <f>J20*L20</f>
        <v>0</v>
      </c>
      <c r="O20" s="474" t="s">
        <v>105</v>
      </c>
      <c r="P20" s="475">
        <v>8.5000000000000006E-2</v>
      </c>
      <c r="Q20" s="476">
        <v>12</v>
      </c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</row>
    <row r="21" spans="1:58" ht="15" customHeight="1">
      <c r="A21" s="245" t="s">
        <v>984</v>
      </c>
      <c r="B21" s="159"/>
      <c r="C21" s="232">
        <v>3.52</v>
      </c>
      <c r="D21" s="150">
        <v>3.96</v>
      </c>
      <c r="E21" s="150"/>
      <c r="F21" s="150"/>
      <c r="G21" s="157"/>
      <c r="H21" s="488">
        <v>615</v>
      </c>
      <c r="I21" s="440">
        <v>42210</v>
      </c>
      <c r="J21" s="124"/>
      <c r="K21" s="472">
        <f>$C$3</f>
        <v>0</v>
      </c>
      <c r="L21" s="464">
        <f>SUM(H21-(H21*K21))</f>
        <v>615</v>
      </c>
      <c r="M21" s="473"/>
      <c r="N21" s="464">
        <f>J21*L21</f>
        <v>0</v>
      </c>
      <c r="O21" s="474" t="s">
        <v>105</v>
      </c>
      <c r="P21" s="475">
        <v>8.5000000000000006E-2</v>
      </c>
      <c r="Q21" s="476">
        <v>12</v>
      </c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</row>
    <row r="22" spans="1:58" ht="15" customHeight="1">
      <c r="A22" s="245" t="s">
        <v>985</v>
      </c>
      <c r="B22" s="159"/>
      <c r="C22" s="232">
        <v>4.0999999999999996</v>
      </c>
      <c r="D22" s="150">
        <v>4.8</v>
      </c>
      <c r="E22" s="150"/>
      <c r="F22" s="150"/>
      <c r="G22" s="157"/>
      <c r="H22" s="488">
        <v>732</v>
      </c>
      <c r="I22" s="440">
        <v>50100</v>
      </c>
      <c r="J22" s="124"/>
      <c r="K22" s="472">
        <f>$C$3</f>
        <v>0</v>
      </c>
      <c r="L22" s="464">
        <f>SUM(H22-(H22*K22))</f>
        <v>732</v>
      </c>
      <c r="M22" s="473"/>
      <c r="N22" s="464">
        <f>J22*L22</f>
        <v>0</v>
      </c>
      <c r="O22" s="474" t="s">
        <v>105</v>
      </c>
      <c r="P22" s="475">
        <v>8.5000000000000006E-2</v>
      </c>
      <c r="Q22" s="476">
        <v>12</v>
      </c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</row>
    <row r="23" spans="1:58" ht="29.45" customHeight="1">
      <c r="A23" s="811" t="s">
        <v>523</v>
      </c>
      <c r="B23" s="717"/>
      <c r="C23" s="717"/>
      <c r="D23" s="717"/>
      <c r="E23" s="717"/>
      <c r="F23" s="717"/>
      <c r="G23" s="717"/>
      <c r="H23" s="717"/>
      <c r="I23" s="717"/>
      <c r="J23" s="717"/>
      <c r="K23" s="717"/>
      <c r="L23" s="717"/>
      <c r="M23" s="717"/>
      <c r="N23" s="120"/>
      <c r="O23" s="121"/>
      <c r="P23" s="121"/>
      <c r="Q23" s="253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</row>
    <row r="24" spans="1:58" ht="29.45" customHeight="1">
      <c r="A24" s="692" t="s">
        <v>41</v>
      </c>
      <c r="B24" s="693"/>
      <c r="C24" s="693"/>
      <c r="D24" s="693"/>
      <c r="E24" s="693"/>
      <c r="F24" s="693"/>
      <c r="G24" s="693"/>
      <c r="H24" s="693"/>
      <c r="I24" s="693"/>
      <c r="J24" s="693"/>
      <c r="K24" s="693"/>
      <c r="L24" s="693"/>
      <c r="M24" s="693"/>
      <c r="N24" s="693"/>
      <c r="O24" s="693"/>
      <c r="P24" s="693"/>
      <c r="Q24" s="69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</row>
    <row r="25" spans="1:58" ht="15" customHeight="1">
      <c r="A25" s="245" t="s">
        <v>986</v>
      </c>
      <c r="B25" s="111"/>
      <c r="C25" s="219">
        <v>2.6</v>
      </c>
      <c r="D25" s="219">
        <v>3.5</v>
      </c>
      <c r="E25" s="219"/>
      <c r="F25" s="219"/>
      <c r="G25" s="157"/>
      <c r="H25" s="118">
        <v>1127</v>
      </c>
      <c r="I25" s="151">
        <v>70400</v>
      </c>
      <c r="J25" s="113"/>
      <c r="K25" s="119">
        <f>$H$3</f>
        <v>0</v>
      </c>
      <c r="L25" s="464">
        <f>SUM(H25-(H25*K25))</f>
        <v>1127</v>
      </c>
      <c r="N25" s="233">
        <f>J25*L25</f>
        <v>0</v>
      </c>
      <c r="O25" s="115" t="s">
        <v>107</v>
      </c>
      <c r="P25" s="465">
        <v>0.16800000000000001</v>
      </c>
      <c r="Q25" s="237">
        <v>17</v>
      </c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</row>
    <row r="26" spans="1:58" ht="15" customHeight="1">
      <c r="A26" s="245" t="s">
        <v>987</v>
      </c>
      <c r="B26" s="111"/>
      <c r="C26" s="219">
        <v>3.5</v>
      </c>
      <c r="D26" s="219">
        <v>4.5</v>
      </c>
      <c r="E26" s="219"/>
      <c r="F26" s="219"/>
      <c r="G26" s="157"/>
      <c r="H26" s="486">
        <v>1241</v>
      </c>
      <c r="I26" s="151">
        <v>77500</v>
      </c>
      <c r="J26" s="113"/>
      <c r="K26" s="119">
        <f>$H$3</f>
        <v>0</v>
      </c>
      <c r="L26" s="464">
        <f>SUM(H26-(H26*K26))</f>
        <v>1241</v>
      </c>
      <c r="N26" s="233">
        <f>J26*L26</f>
        <v>0</v>
      </c>
      <c r="O26" s="115" t="s">
        <v>107</v>
      </c>
      <c r="P26" s="465">
        <v>0.17</v>
      </c>
      <c r="Q26" s="237">
        <v>17</v>
      </c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</row>
    <row r="27" spans="1:58" ht="15" customHeight="1">
      <c r="A27" s="245" t="s">
        <v>988</v>
      </c>
      <c r="B27" s="111"/>
      <c r="C27" s="219">
        <v>4.2</v>
      </c>
      <c r="D27" s="219">
        <v>5.2</v>
      </c>
      <c r="E27" s="219"/>
      <c r="F27" s="219"/>
      <c r="G27" s="157"/>
      <c r="H27" s="486">
        <v>1359</v>
      </c>
      <c r="I27" s="151">
        <v>84900</v>
      </c>
      <c r="J27" s="113"/>
      <c r="K27" s="119">
        <f>$H$3</f>
        <v>0</v>
      </c>
      <c r="L27" s="464">
        <f>SUM(H27-(H27*K27))</f>
        <v>1359</v>
      </c>
      <c r="N27" s="233">
        <f>J27*L27</f>
        <v>0</v>
      </c>
      <c r="O27" s="115" t="s">
        <v>107</v>
      </c>
      <c r="P27" s="465">
        <v>0.17</v>
      </c>
      <c r="Q27" s="237">
        <v>17</v>
      </c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</row>
    <row r="28" spans="1:58" ht="28.9" customHeight="1">
      <c r="A28" s="811" t="s">
        <v>74</v>
      </c>
      <c r="B28" s="717"/>
      <c r="C28" s="717"/>
      <c r="D28" s="717"/>
      <c r="E28" s="717"/>
      <c r="F28" s="717"/>
      <c r="G28" s="717"/>
      <c r="H28" s="717"/>
      <c r="I28" s="717"/>
      <c r="J28" s="717"/>
      <c r="K28" s="717"/>
      <c r="L28" s="717"/>
      <c r="M28" s="717"/>
      <c r="N28" s="120"/>
      <c r="O28" s="121"/>
      <c r="P28" s="121"/>
      <c r="Q28" s="253"/>
      <c r="S28" s="74"/>
      <c r="T28" s="74"/>
      <c r="U28" s="74"/>
    </row>
    <row r="29" spans="1:58" ht="28.9" customHeight="1">
      <c r="A29" s="692" t="s">
        <v>1917</v>
      </c>
      <c r="B29" s="693"/>
      <c r="C29" s="693"/>
      <c r="D29" s="693"/>
      <c r="E29" s="693"/>
      <c r="F29" s="693"/>
      <c r="G29" s="693"/>
      <c r="H29" s="693"/>
      <c r="I29" s="693"/>
      <c r="J29" s="693"/>
      <c r="K29" s="693"/>
      <c r="L29" s="693"/>
      <c r="M29" s="693"/>
      <c r="N29" s="693"/>
      <c r="O29" s="693"/>
      <c r="P29" s="693"/>
      <c r="Q29" s="694"/>
      <c r="S29" s="74"/>
      <c r="T29" s="74"/>
      <c r="U29" s="74"/>
    </row>
    <row r="30" spans="1:58" ht="15" customHeight="1">
      <c r="A30" s="715" t="s">
        <v>989</v>
      </c>
      <c r="B30" s="117" t="s">
        <v>989</v>
      </c>
      <c r="C30" s="804">
        <v>2.0499999999999998</v>
      </c>
      <c r="D30" s="804">
        <v>2.37</v>
      </c>
      <c r="E30" s="780"/>
      <c r="F30" s="780"/>
      <c r="G30" s="1021">
        <v>1109</v>
      </c>
      <c r="H30" s="486">
        <v>1072</v>
      </c>
      <c r="I30" s="151">
        <v>66900</v>
      </c>
      <c r="J30" s="943"/>
      <c r="K30" s="954">
        <f t="shared" ref="K30:K38" si="6">$H$3</f>
        <v>0</v>
      </c>
      <c r="L30" s="1023">
        <f>G30*(100%-$H$3)</f>
        <v>1109</v>
      </c>
      <c r="M30" s="642">
        <f>H30*(100%-$H$3)</f>
        <v>1072</v>
      </c>
      <c r="N30" s="1023">
        <f>J30*L30</f>
        <v>0</v>
      </c>
      <c r="O30" s="115" t="s">
        <v>122</v>
      </c>
      <c r="P30" s="465">
        <v>0.121</v>
      </c>
      <c r="Q30" s="237">
        <v>18</v>
      </c>
      <c r="S30" s="74"/>
      <c r="T30" s="74"/>
      <c r="U30" s="74"/>
      <c r="V30" s="74"/>
    </row>
    <row r="31" spans="1:58" s="2" customFormat="1" ht="15" customHeight="1">
      <c r="A31" s="716"/>
      <c r="B31" s="117" t="s">
        <v>1238</v>
      </c>
      <c r="C31" s="850"/>
      <c r="D31" s="850"/>
      <c r="E31" s="780"/>
      <c r="F31" s="780"/>
      <c r="G31" s="1022"/>
      <c r="H31" s="118">
        <v>92</v>
      </c>
      <c r="I31" s="151">
        <v>5800</v>
      </c>
      <c r="J31" s="944"/>
      <c r="K31" s="956"/>
      <c r="L31" s="1024"/>
      <c r="M31" s="642">
        <f t="shared" ref="M31:M39" si="7">H31*(100%-$H$3)</f>
        <v>92</v>
      </c>
      <c r="N31" s="1024"/>
      <c r="O31" s="469" t="s">
        <v>114</v>
      </c>
      <c r="P31" s="465">
        <v>6.9000000000000006E-2</v>
      </c>
      <c r="Q31" s="237">
        <v>4.5</v>
      </c>
      <c r="R31" s="36"/>
      <c r="S31" s="74"/>
      <c r="T31" s="74"/>
      <c r="U31" s="74"/>
      <c r="V31" s="74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  <c r="AX31" s="36"/>
      <c r="AY31" s="36"/>
    </row>
    <row r="32" spans="1:58" ht="15" customHeight="1">
      <c r="A32" s="715" t="s">
        <v>990</v>
      </c>
      <c r="B32" s="117" t="s">
        <v>990</v>
      </c>
      <c r="C32" s="804">
        <v>2.64</v>
      </c>
      <c r="D32" s="804">
        <v>2.99</v>
      </c>
      <c r="E32" s="780"/>
      <c r="F32" s="780"/>
      <c r="G32" s="1021">
        <v>1164</v>
      </c>
      <c r="H32" s="486">
        <v>1130</v>
      </c>
      <c r="I32" s="151">
        <v>70600</v>
      </c>
      <c r="J32" s="943"/>
      <c r="K32" s="954">
        <f t="shared" si="6"/>
        <v>0</v>
      </c>
      <c r="L32" s="1023">
        <f t="shared" ref="L32" si="8">G32*(100%-$H$3)</f>
        <v>1164</v>
      </c>
      <c r="M32" s="642">
        <f t="shared" si="7"/>
        <v>1130</v>
      </c>
      <c r="N32" s="1023">
        <f t="shared" ref="N32" si="9">J32*L32</f>
        <v>0</v>
      </c>
      <c r="O32" s="469" t="s">
        <v>122</v>
      </c>
      <c r="P32" s="465">
        <v>0.121</v>
      </c>
      <c r="Q32" s="237">
        <v>18</v>
      </c>
      <c r="S32" s="74"/>
      <c r="T32" s="74"/>
      <c r="U32" s="74"/>
      <c r="V32" s="74"/>
    </row>
    <row r="33" spans="1:51" s="2" customFormat="1" ht="15" customHeight="1">
      <c r="A33" s="716"/>
      <c r="B33" s="117" t="s">
        <v>1238</v>
      </c>
      <c r="C33" s="850"/>
      <c r="D33" s="850"/>
      <c r="E33" s="780"/>
      <c r="F33" s="780"/>
      <c r="G33" s="1022"/>
      <c r="H33" s="486">
        <v>92</v>
      </c>
      <c r="I33" s="151">
        <v>5800</v>
      </c>
      <c r="J33" s="944"/>
      <c r="K33" s="956"/>
      <c r="L33" s="1024"/>
      <c r="M33" s="642">
        <f t="shared" si="7"/>
        <v>92</v>
      </c>
      <c r="N33" s="1024"/>
      <c r="O33" s="469" t="s">
        <v>114</v>
      </c>
      <c r="P33" s="465">
        <v>6.9000000000000006E-2</v>
      </c>
      <c r="Q33" s="237">
        <v>4.5</v>
      </c>
      <c r="R33" s="36"/>
      <c r="S33" s="74"/>
      <c r="T33" s="74"/>
      <c r="U33" s="74"/>
      <c r="V33" s="74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</row>
    <row r="34" spans="1:51" ht="15" customHeight="1">
      <c r="A34" s="715" t="s">
        <v>816</v>
      </c>
      <c r="B34" s="111" t="s">
        <v>816</v>
      </c>
      <c r="C34" s="809">
        <v>3.52</v>
      </c>
      <c r="D34" s="809">
        <v>3.96</v>
      </c>
      <c r="E34" s="810"/>
      <c r="F34" s="810"/>
      <c r="G34" s="1021">
        <v>1066</v>
      </c>
      <c r="H34" s="486">
        <v>1027</v>
      </c>
      <c r="I34" s="151">
        <v>64100</v>
      </c>
      <c r="J34" s="943"/>
      <c r="K34" s="954">
        <f t="shared" si="6"/>
        <v>0</v>
      </c>
      <c r="L34" s="1023">
        <f t="shared" ref="L34" si="10">G34*(100%-$H$3)</f>
        <v>1066</v>
      </c>
      <c r="M34" s="642">
        <f t="shared" si="7"/>
        <v>1027</v>
      </c>
      <c r="N34" s="1023">
        <f t="shared" ref="N34" si="11">J34*L34</f>
        <v>0</v>
      </c>
      <c r="O34" s="469" t="s">
        <v>122</v>
      </c>
      <c r="P34" s="465">
        <v>0.121</v>
      </c>
      <c r="Q34" s="237">
        <v>18</v>
      </c>
      <c r="S34" s="74"/>
      <c r="T34" s="74"/>
      <c r="U34" s="74"/>
      <c r="V34" s="74"/>
    </row>
    <row r="35" spans="1:51" s="2" customFormat="1" ht="15" customHeight="1">
      <c r="A35" s="716"/>
      <c r="B35" s="117" t="s">
        <v>1238</v>
      </c>
      <c r="C35" s="849"/>
      <c r="D35" s="849"/>
      <c r="E35" s="810"/>
      <c r="F35" s="810"/>
      <c r="G35" s="1022"/>
      <c r="H35" s="486">
        <v>92</v>
      </c>
      <c r="I35" s="151">
        <v>5800</v>
      </c>
      <c r="J35" s="944"/>
      <c r="K35" s="956"/>
      <c r="L35" s="1024"/>
      <c r="M35" s="642">
        <f t="shared" si="7"/>
        <v>92</v>
      </c>
      <c r="N35" s="1024"/>
      <c r="O35" s="469" t="s">
        <v>114</v>
      </c>
      <c r="P35" s="465">
        <v>6.9000000000000006E-2</v>
      </c>
      <c r="Q35" s="237">
        <v>4.5</v>
      </c>
      <c r="R35" s="36"/>
      <c r="S35" s="74"/>
      <c r="T35" s="74"/>
      <c r="U35" s="74"/>
      <c r="V35" s="74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</row>
    <row r="36" spans="1:51" ht="15" customHeight="1">
      <c r="A36" s="715" t="s">
        <v>817</v>
      </c>
      <c r="B36" s="111" t="s">
        <v>817</v>
      </c>
      <c r="C36" s="1037">
        <v>4.0999999999999996</v>
      </c>
      <c r="D36" s="1037">
        <v>4.8</v>
      </c>
      <c r="E36" s="810"/>
      <c r="F36" s="810"/>
      <c r="G36" s="1021">
        <v>1265</v>
      </c>
      <c r="H36" s="486">
        <v>1236</v>
      </c>
      <c r="I36" s="151">
        <v>77200</v>
      </c>
      <c r="J36" s="943"/>
      <c r="K36" s="954">
        <f t="shared" si="6"/>
        <v>0</v>
      </c>
      <c r="L36" s="1023">
        <f t="shared" ref="L36" si="12">G36*(100%-$H$3)</f>
        <v>1265</v>
      </c>
      <c r="M36" s="642">
        <f t="shared" si="7"/>
        <v>1236</v>
      </c>
      <c r="N36" s="1023">
        <f t="shared" ref="N36" si="13">J36*L36</f>
        <v>0</v>
      </c>
      <c r="O36" s="469" t="s">
        <v>122</v>
      </c>
      <c r="P36" s="465">
        <v>0.121</v>
      </c>
      <c r="Q36" s="237">
        <v>18</v>
      </c>
      <c r="S36" s="74"/>
      <c r="T36" s="74"/>
      <c r="U36" s="74"/>
      <c r="V36" s="74"/>
    </row>
    <row r="37" spans="1:51" s="2" customFormat="1" ht="15" customHeight="1">
      <c r="A37" s="716"/>
      <c r="B37" s="117" t="s">
        <v>1238</v>
      </c>
      <c r="C37" s="1038"/>
      <c r="D37" s="1038"/>
      <c r="E37" s="810"/>
      <c r="F37" s="810"/>
      <c r="G37" s="1022"/>
      <c r="H37" s="486">
        <v>92</v>
      </c>
      <c r="I37" s="151">
        <v>5800</v>
      </c>
      <c r="J37" s="944"/>
      <c r="K37" s="956"/>
      <c r="L37" s="1024"/>
      <c r="M37" s="642">
        <f t="shared" si="7"/>
        <v>92</v>
      </c>
      <c r="N37" s="1024"/>
      <c r="O37" s="469" t="s">
        <v>114</v>
      </c>
      <c r="P37" s="465">
        <v>6.9000000000000006E-2</v>
      </c>
      <c r="Q37" s="237">
        <v>4.5</v>
      </c>
      <c r="R37" s="36"/>
      <c r="S37" s="74"/>
      <c r="T37" s="74"/>
      <c r="U37" s="74"/>
      <c r="V37" s="74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  <c r="AX37" s="36"/>
      <c r="AY37" s="36"/>
    </row>
    <row r="38" spans="1:51" s="2" customFormat="1" ht="15" customHeight="1">
      <c r="A38" s="715" t="s">
        <v>818</v>
      </c>
      <c r="B38" s="111" t="s">
        <v>818</v>
      </c>
      <c r="C38" s="809">
        <v>5.27</v>
      </c>
      <c r="D38" s="809">
        <v>5.86</v>
      </c>
      <c r="E38" s="810"/>
      <c r="F38" s="810"/>
      <c r="G38" s="1021">
        <v>1388</v>
      </c>
      <c r="H38" s="486">
        <v>1365</v>
      </c>
      <c r="I38" s="151">
        <v>85200</v>
      </c>
      <c r="J38" s="943"/>
      <c r="K38" s="954">
        <f t="shared" si="6"/>
        <v>0</v>
      </c>
      <c r="L38" s="1023">
        <f t="shared" ref="L38" si="14">G38*(100%-$H$3)</f>
        <v>1388</v>
      </c>
      <c r="M38" s="642">
        <f t="shared" si="7"/>
        <v>1365</v>
      </c>
      <c r="N38" s="1023">
        <f t="shared" ref="N38" si="15">J38*L38</f>
        <v>0</v>
      </c>
      <c r="O38" s="469" t="s">
        <v>122</v>
      </c>
      <c r="P38" s="465">
        <v>0.121</v>
      </c>
      <c r="Q38" s="240">
        <v>18</v>
      </c>
      <c r="R38" s="36"/>
      <c r="S38" s="74"/>
      <c r="T38" s="74"/>
      <c r="U38" s="74"/>
      <c r="V38" s="74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</row>
    <row r="39" spans="1:51" s="2" customFormat="1" ht="15" customHeight="1">
      <c r="A39" s="716"/>
      <c r="B39" s="117" t="s">
        <v>1238</v>
      </c>
      <c r="C39" s="849"/>
      <c r="D39" s="849"/>
      <c r="E39" s="810"/>
      <c r="F39" s="810"/>
      <c r="G39" s="1022"/>
      <c r="H39" s="486">
        <v>92</v>
      </c>
      <c r="I39" s="151">
        <v>5800</v>
      </c>
      <c r="J39" s="944"/>
      <c r="K39" s="956"/>
      <c r="L39" s="1024"/>
      <c r="M39" s="642">
        <f t="shared" si="7"/>
        <v>92</v>
      </c>
      <c r="N39" s="1024"/>
      <c r="O39" s="469" t="s">
        <v>114</v>
      </c>
      <c r="P39" s="465">
        <v>6.9000000000000006E-2</v>
      </c>
      <c r="Q39" s="237">
        <v>4.5</v>
      </c>
      <c r="R39" s="36"/>
      <c r="S39" s="74"/>
      <c r="T39" s="74"/>
      <c r="U39" s="74"/>
      <c r="V39" s="74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</row>
    <row r="40" spans="1:51" ht="29.45" customHeight="1">
      <c r="A40" s="811" t="s">
        <v>75</v>
      </c>
      <c r="B40" s="717"/>
      <c r="C40" s="717"/>
      <c r="D40" s="717"/>
      <c r="E40" s="717"/>
      <c r="F40" s="717"/>
      <c r="G40" s="717"/>
      <c r="H40" s="717"/>
      <c r="I40" s="717"/>
      <c r="J40" s="717"/>
      <c r="K40" s="717"/>
      <c r="L40" s="717"/>
      <c r="M40" s="717"/>
      <c r="N40" s="120"/>
      <c r="O40" s="121"/>
      <c r="P40" s="121"/>
      <c r="Q40" s="253"/>
      <c r="S40" s="74"/>
      <c r="T40" s="74"/>
      <c r="U40" s="74"/>
    </row>
    <row r="41" spans="1:51" ht="29.45" customHeight="1">
      <c r="A41" s="692" t="s">
        <v>76</v>
      </c>
      <c r="B41" s="693"/>
      <c r="C41" s="693"/>
      <c r="D41" s="693"/>
      <c r="E41" s="693"/>
      <c r="F41" s="693"/>
      <c r="G41" s="693"/>
      <c r="H41" s="693"/>
      <c r="I41" s="693"/>
      <c r="J41" s="693"/>
      <c r="K41" s="693"/>
      <c r="L41" s="693"/>
      <c r="M41" s="693"/>
      <c r="N41" s="693"/>
      <c r="O41" s="693"/>
      <c r="P41" s="693"/>
      <c r="Q41" s="694"/>
      <c r="S41" s="74"/>
      <c r="T41" s="74"/>
      <c r="U41" s="74"/>
    </row>
    <row r="42" spans="1:51" ht="15" customHeight="1">
      <c r="A42" s="245" t="s">
        <v>991</v>
      </c>
      <c r="B42" s="159"/>
      <c r="C42" s="232">
        <v>2.0499999999999998</v>
      </c>
      <c r="D42" s="150">
        <v>2.37</v>
      </c>
      <c r="E42" s="150"/>
      <c r="F42" s="150"/>
      <c r="G42" s="157"/>
      <c r="H42" s="486">
        <v>906</v>
      </c>
      <c r="I42" s="151">
        <v>56600</v>
      </c>
      <c r="J42" s="124"/>
      <c r="K42" s="119">
        <f>$H$3</f>
        <v>0</v>
      </c>
      <c r="L42" s="464">
        <f>SUM(H42-(H42*K42))</f>
        <v>906</v>
      </c>
      <c r="N42" s="464">
        <f>J42*L42</f>
        <v>0</v>
      </c>
      <c r="O42" s="115" t="s">
        <v>118</v>
      </c>
      <c r="P42" s="465">
        <v>0.20200000000000001</v>
      </c>
      <c r="Q42" s="237">
        <v>24</v>
      </c>
      <c r="S42" s="74"/>
      <c r="T42" s="74"/>
      <c r="U42" s="74"/>
      <c r="V42" s="74"/>
    </row>
    <row r="43" spans="1:51" ht="15" customHeight="1">
      <c r="A43" s="245" t="s">
        <v>992</v>
      </c>
      <c r="B43" s="159"/>
      <c r="C43" s="232">
        <v>2.64</v>
      </c>
      <c r="D43" s="150">
        <v>2.99</v>
      </c>
      <c r="E43" s="150"/>
      <c r="F43" s="150"/>
      <c r="G43" s="157"/>
      <c r="H43" s="486">
        <v>942</v>
      </c>
      <c r="I43" s="151">
        <v>58800</v>
      </c>
      <c r="J43" s="124"/>
      <c r="K43" s="119">
        <f>$H$3</f>
        <v>0</v>
      </c>
      <c r="L43" s="464">
        <f>SUM(H43-(H43*K43))</f>
        <v>942</v>
      </c>
      <c r="N43" s="464">
        <f>J43*L43</f>
        <v>0</v>
      </c>
      <c r="O43" s="115" t="s">
        <v>118</v>
      </c>
      <c r="P43" s="465">
        <v>0.20200000000000001</v>
      </c>
      <c r="Q43" s="240">
        <v>26</v>
      </c>
      <c r="S43" s="74"/>
      <c r="T43" s="74"/>
      <c r="U43" s="74"/>
      <c r="V43" s="74"/>
    </row>
    <row r="44" spans="1:51" ht="15" customHeight="1">
      <c r="A44" s="245" t="s">
        <v>855</v>
      </c>
      <c r="B44" s="162"/>
      <c r="C44" s="232">
        <v>3.52</v>
      </c>
      <c r="D44" s="232">
        <v>3.96</v>
      </c>
      <c r="E44" s="232"/>
      <c r="F44" s="232"/>
      <c r="G44" s="157"/>
      <c r="H44" s="486">
        <v>1094</v>
      </c>
      <c r="I44" s="151">
        <v>68300</v>
      </c>
      <c r="J44" s="124"/>
      <c r="K44" s="119">
        <f>$H$3</f>
        <v>0</v>
      </c>
      <c r="L44" s="464">
        <f>SUM(H44-(H44*K44))</f>
        <v>1094</v>
      </c>
      <c r="N44" s="464">
        <f>J44*L44</f>
        <v>0</v>
      </c>
      <c r="O44" s="115" t="s">
        <v>118</v>
      </c>
      <c r="P44" s="465">
        <v>0.20200000000000001</v>
      </c>
      <c r="Q44" s="240">
        <v>26</v>
      </c>
      <c r="S44" s="74"/>
      <c r="T44" s="74"/>
      <c r="U44" s="74"/>
      <c r="V44" s="74"/>
    </row>
    <row r="45" spans="1:51" ht="15" customHeight="1">
      <c r="A45" s="245" t="s">
        <v>856</v>
      </c>
      <c r="B45" s="162"/>
      <c r="C45" s="163">
        <v>4.0999999999999996</v>
      </c>
      <c r="D45" s="163">
        <v>4.8</v>
      </c>
      <c r="E45" s="232"/>
      <c r="F45" s="232"/>
      <c r="G45" s="157"/>
      <c r="H45" s="486">
        <v>1274</v>
      </c>
      <c r="I45" s="151">
        <v>79500</v>
      </c>
      <c r="J45" s="124"/>
      <c r="K45" s="119">
        <f>$H$3</f>
        <v>0</v>
      </c>
      <c r="L45" s="464">
        <f>SUM(H45-(H45*K45))</f>
        <v>1274</v>
      </c>
      <c r="N45" s="464">
        <f>J45*L45</f>
        <v>0</v>
      </c>
      <c r="O45" s="115" t="s">
        <v>118</v>
      </c>
      <c r="P45" s="465">
        <v>0.20200000000000001</v>
      </c>
      <c r="Q45" s="237">
        <v>26</v>
      </c>
      <c r="S45" s="74"/>
      <c r="T45" s="74"/>
      <c r="U45" s="74"/>
      <c r="V45" s="74"/>
    </row>
    <row r="46" spans="1:51" ht="15" customHeight="1">
      <c r="A46" s="245" t="s">
        <v>857</v>
      </c>
      <c r="B46" s="162"/>
      <c r="C46" s="232">
        <v>5.27</v>
      </c>
      <c r="D46" s="232">
        <v>5.86</v>
      </c>
      <c r="E46" s="232"/>
      <c r="F46" s="232"/>
      <c r="G46" s="157"/>
      <c r="H46" s="486">
        <v>1216</v>
      </c>
      <c r="I46" s="151">
        <v>75900</v>
      </c>
      <c r="J46" s="124"/>
      <c r="K46" s="119">
        <f>$H$3</f>
        <v>0</v>
      </c>
      <c r="L46" s="464">
        <f>SUM(H46-(H46*K46))</f>
        <v>1216</v>
      </c>
      <c r="N46" s="464">
        <f>J46*L46</f>
        <v>0</v>
      </c>
      <c r="O46" s="469" t="s">
        <v>197</v>
      </c>
      <c r="P46" s="465">
        <v>0.24399999999999999</v>
      </c>
      <c r="Q46" s="240">
        <v>30</v>
      </c>
      <c r="S46" s="74"/>
      <c r="T46" s="74"/>
      <c r="U46" s="74"/>
      <c r="V46" s="74"/>
    </row>
    <row r="47" spans="1:51" ht="29.45" customHeight="1">
      <c r="A47" s="811" t="s">
        <v>77</v>
      </c>
      <c r="B47" s="717"/>
      <c r="C47" s="717"/>
      <c r="D47" s="717"/>
      <c r="E47" s="717"/>
      <c r="F47" s="717"/>
      <c r="G47" s="717"/>
      <c r="H47" s="717"/>
      <c r="I47" s="717"/>
      <c r="J47" s="717"/>
      <c r="K47" s="717"/>
      <c r="L47" s="717"/>
      <c r="M47" s="717"/>
      <c r="N47" s="120"/>
      <c r="O47" s="121"/>
      <c r="P47" s="121"/>
      <c r="Q47" s="253"/>
      <c r="S47" s="74"/>
      <c r="T47" s="74"/>
      <c r="U47" s="74"/>
    </row>
    <row r="48" spans="1:51" ht="29.45" customHeight="1">
      <c r="A48" s="692" t="s">
        <v>1929</v>
      </c>
      <c r="B48" s="693"/>
      <c r="C48" s="693"/>
      <c r="D48" s="693"/>
      <c r="E48" s="693"/>
      <c r="F48" s="693"/>
      <c r="G48" s="693"/>
      <c r="H48" s="693"/>
      <c r="I48" s="693"/>
      <c r="J48" s="693"/>
      <c r="K48" s="693"/>
      <c r="L48" s="693"/>
      <c r="M48" s="693"/>
      <c r="N48" s="693"/>
      <c r="O48" s="693"/>
      <c r="P48" s="693"/>
      <c r="Q48" s="694"/>
      <c r="S48" s="74"/>
      <c r="T48" s="74"/>
      <c r="U48" s="74"/>
    </row>
    <row r="49" spans="1:58" ht="15" customHeight="1">
      <c r="A49" s="254" t="s">
        <v>993</v>
      </c>
      <c r="B49" s="159"/>
      <c r="C49" s="163">
        <v>4.0999999999999996</v>
      </c>
      <c r="D49" s="161">
        <v>4.8</v>
      </c>
      <c r="E49" s="150"/>
      <c r="F49" s="150"/>
      <c r="G49" s="157"/>
      <c r="H49" s="486">
        <v>1217</v>
      </c>
      <c r="I49" s="151">
        <v>76000</v>
      </c>
      <c r="J49" s="124"/>
      <c r="K49" s="119">
        <f>$H$3</f>
        <v>0</v>
      </c>
      <c r="L49" s="464">
        <f>SUM(H49-(H49*K49))</f>
        <v>1217</v>
      </c>
      <c r="N49" s="464">
        <f>J49*L49</f>
        <v>0</v>
      </c>
      <c r="O49" s="115" t="s">
        <v>111</v>
      </c>
      <c r="P49" s="465">
        <v>0.29099999999999998</v>
      </c>
      <c r="Q49" s="240">
        <v>36</v>
      </c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</row>
    <row r="50" spans="1:58" ht="15" customHeight="1" thickBot="1">
      <c r="A50" s="263" t="s">
        <v>937</v>
      </c>
      <c r="B50" s="159"/>
      <c r="C50" s="232">
        <v>5.27</v>
      </c>
      <c r="D50" s="150">
        <v>5.86</v>
      </c>
      <c r="E50" s="150"/>
      <c r="F50" s="150"/>
      <c r="G50" s="157"/>
      <c r="H50" s="486">
        <v>1167</v>
      </c>
      <c r="I50" s="151">
        <v>72900</v>
      </c>
      <c r="J50" s="124"/>
      <c r="K50" s="119">
        <f>$H$3</f>
        <v>0</v>
      </c>
      <c r="L50" s="464">
        <f>SUM(H50-(H50*K50))</f>
        <v>1167</v>
      </c>
      <c r="N50" s="464">
        <f>J50*L50</f>
        <v>0</v>
      </c>
      <c r="O50" s="115" t="s">
        <v>111</v>
      </c>
      <c r="P50" s="465">
        <v>0.29099999999999998</v>
      </c>
      <c r="Q50" s="240">
        <v>36</v>
      </c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</row>
    <row r="51" spans="1:58" ht="30" customHeight="1">
      <c r="A51" s="1034" t="s">
        <v>25</v>
      </c>
      <c r="B51" s="1035"/>
      <c r="C51" s="1035"/>
      <c r="D51" s="1035"/>
      <c r="E51" s="1035"/>
      <c r="F51" s="1035"/>
      <c r="G51" s="1035"/>
      <c r="H51" s="1035"/>
      <c r="I51" s="1035"/>
      <c r="J51" s="1035"/>
      <c r="K51" s="1035"/>
      <c r="L51" s="1035"/>
      <c r="M51" s="1035"/>
      <c r="N51" s="96"/>
      <c r="O51" s="97"/>
      <c r="P51" s="97"/>
      <c r="Q51" s="238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</row>
    <row r="52" spans="1:58" ht="69.75" customHeight="1">
      <c r="A52" s="351" t="s">
        <v>21</v>
      </c>
      <c r="B52" s="749" t="s">
        <v>137</v>
      </c>
      <c r="C52" s="749"/>
      <c r="D52" s="749"/>
      <c r="E52" s="828" t="s">
        <v>136</v>
      </c>
      <c r="F52" s="749"/>
      <c r="G52" s="749"/>
      <c r="H52" s="477" t="s">
        <v>182</v>
      </c>
      <c r="I52" s="212" t="s">
        <v>260</v>
      </c>
      <c r="J52" s="224" t="s">
        <v>18</v>
      </c>
      <c r="K52" s="224" t="s">
        <v>12</v>
      </c>
      <c r="L52" s="135" t="s">
        <v>178</v>
      </c>
      <c r="M52" s="164"/>
      <c r="N52" s="135" t="s">
        <v>17</v>
      </c>
      <c r="O52" s="828" t="s">
        <v>13</v>
      </c>
      <c r="P52" s="828"/>
      <c r="Q52" s="271" t="s">
        <v>14</v>
      </c>
      <c r="R52" s="74"/>
      <c r="S52" s="74"/>
      <c r="T52" s="74"/>
      <c r="U52" s="74"/>
    </row>
    <row r="53" spans="1:58" s="20" customFormat="1" ht="41.25" customHeight="1">
      <c r="A53" s="245" t="s">
        <v>1164</v>
      </c>
      <c r="B53" s="1036" t="s">
        <v>261</v>
      </c>
      <c r="C53" s="1036"/>
      <c r="D53" s="1036"/>
      <c r="E53" s="1039" t="s">
        <v>142</v>
      </c>
      <c r="F53" s="840"/>
      <c r="G53" s="840"/>
      <c r="H53" s="445">
        <v>674</v>
      </c>
      <c r="I53" s="211">
        <v>42100</v>
      </c>
      <c r="J53" s="124"/>
      <c r="K53" s="119">
        <f t="shared" ref="K53:K83" si="16">$H$3</f>
        <v>0</v>
      </c>
      <c r="L53" s="464">
        <f t="shared" ref="L53:L83" si="17">SUM(H53-(H53*K53))</f>
        <v>674</v>
      </c>
      <c r="M53" s="125"/>
      <c r="N53" s="464">
        <f>J53*L53</f>
        <v>0</v>
      </c>
      <c r="O53" s="827">
        <v>0.11600000000000001</v>
      </c>
      <c r="P53" s="827"/>
      <c r="Q53" s="272">
        <v>13</v>
      </c>
      <c r="R53" s="33"/>
      <c r="S53" s="74"/>
      <c r="T53" s="74"/>
      <c r="U53" s="74"/>
      <c r="V53" s="74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</row>
    <row r="54" spans="1:58" s="20" customFormat="1" ht="41.25" customHeight="1">
      <c r="A54" s="245" t="s">
        <v>1165</v>
      </c>
      <c r="B54" s="1036" t="s">
        <v>262</v>
      </c>
      <c r="C54" s="1036"/>
      <c r="D54" s="1036"/>
      <c r="E54" s="1039" t="s">
        <v>142</v>
      </c>
      <c r="F54" s="840"/>
      <c r="G54" s="840"/>
      <c r="H54" s="445">
        <v>727</v>
      </c>
      <c r="I54" s="211">
        <v>45400</v>
      </c>
      <c r="J54" s="124"/>
      <c r="K54" s="119">
        <f t="shared" si="16"/>
        <v>0</v>
      </c>
      <c r="L54" s="464">
        <f t="shared" si="17"/>
        <v>727</v>
      </c>
      <c r="M54" s="125"/>
      <c r="N54" s="464">
        <f>J54*L54</f>
        <v>0</v>
      </c>
      <c r="O54" s="827">
        <v>0.11600000000000001</v>
      </c>
      <c r="P54" s="827"/>
      <c r="Q54" s="273">
        <v>13</v>
      </c>
      <c r="R54" s="33"/>
      <c r="S54" s="74"/>
      <c r="T54" s="74"/>
      <c r="U54" s="74"/>
      <c r="V54" s="74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</row>
    <row r="55" spans="1:58" s="20" customFormat="1" ht="36" customHeight="1">
      <c r="A55" s="254" t="s">
        <v>1166</v>
      </c>
      <c r="B55" s="1036" t="s">
        <v>263</v>
      </c>
      <c r="C55" s="1036"/>
      <c r="D55" s="1036"/>
      <c r="E55" s="1039" t="s">
        <v>264</v>
      </c>
      <c r="F55" s="840"/>
      <c r="G55" s="840"/>
      <c r="H55" s="445">
        <v>152</v>
      </c>
      <c r="I55" s="211">
        <v>9500</v>
      </c>
      <c r="J55" s="124"/>
      <c r="K55" s="119">
        <f t="shared" si="16"/>
        <v>0</v>
      </c>
      <c r="L55" s="464">
        <f t="shared" si="17"/>
        <v>152</v>
      </c>
      <c r="M55" s="125"/>
      <c r="N55" s="464">
        <f>J55*L55</f>
        <v>0</v>
      </c>
      <c r="O55" s="827">
        <v>0.16</v>
      </c>
      <c r="P55" s="827"/>
      <c r="Q55" s="273">
        <v>2</v>
      </c>
      <c r="R55" s="33"/>
      <c r="S55" s="74"/>
      <c r="T55" s="74"/>
      <c r="U55" s="74"/>
      <c r="V55" s="74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</row>
    <row r="56" spans="1:58" s="20" customFormat="1" ht="36" customHeight="1">
      <c r="A56" s="245" t="s">
        <v>1118</v>
      </c>
      <c r="B56" s="1036" t="s">
        <v>169</v>
      </c>
      <c r="C56" s="1036"/>
      <c r="D56" s="1036"/>
      <c r="E56" s="1039" t="s">
        <v>183</v>
      </c>
      <c r="F56" s="840"/>
      <c r="G56" s="840"/>
      <c r="H56" s="445">
        <v>246</v>
      </c>
      <c r="I56" s="211">
        <v>15400</v>
      </c>
      <c r="J56" s="124"/>
      <c r="K56" s="119">
        <f t="shared" si="16"/>
        <v>0</v>
      </c>
      <c r="L56" s="464">
        <f t="shared" si="17"/>
        <v>246</v>
      </c>
      <c r="M56" s="125"/>
      <c r="N56" s="464">
        <f>J56*L56</f>
        <v>0</v>
      </c>
      <c r="O56" s="785">
        <v>4.0000000000000001E-3</v>
      </c>
      <c r="P56" s="785"/>
      <c r="Q56" s="237">
        <v>2</v>
      </c>
      <c r="R56" s="33"/>
      <c r="S56" s="74"/>
      <c r="T56" s="74"/>
      <c r="U56" s="74"/>
      <c r="V56" s="74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</row>
    <row r="57" spans="1:58" s="20" customFormat="1" ht="40.5" customHeight="1">
      <c r="A57" s="245" t="s">
        <v>1119</v>
      </c>
      <c r="B57" s="1036" t="s">
        <v>177</v>
      </c>
      <c r="C57" s="1036"/>
      <c r="D57" s="1036"/>
      <c r="E57" s="1039" t="s">
        <v>183</v>
      </c>
      <c r="F57" s="840"/>
      <c r="G57" s="840"/>
      <c r="H57" s="445">
        <v>188</v>
      </c>
      <c r="I57" s="211">
        <v>11800</v>
      </c>
      <c r="J57" s="124"/>
      <c r="K57" s="119">
        <f t="shared" si="16"/>
        <v>0</v>
      </c>
      <c r="L57" s="464">
        <f t="shared" si="17"/>
        <v>188</v>
      </c>
      <c r="M57" s="125"/>
      <c r="N57" s="464">
        <f>J57*L57</f>
        <v>0</v>
      </c>
      <c r="O57" s="785">
        <v>1.7999999999999999E-2</v>
      </c>
      <c r="P57" s="785"/>
      <c r="Q57" s="237">
        <v>0.9</v>
      </c>
      <c r="R57" s="33"/>
      <c r="S57" s="74"/>
      <c r="T57" s="74"/>
      <c r="U57" s="74"/>
      <c r="V57" s="74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</row>
    <row r="58" spans="1:58" s="5" customFormat="1" ht="34.5" customHeight="1">
      <c r="A58" s="245" t="s">
        <v>1126</v>
      </c>
      <c r="B58" s="1036" t="s">
        <v>157</v>
      </c>
      <c r="C58" s="1036"/>
      <c r="D58" s="1036"/>
      <c r="E58" s="1039" t="s">
        <v>183</v>
      </c>
      <c r="F58" s="840"/>
      <c r="G58" s="840"/>
      <c r="H58" s="445">
        <v>173</v>
      </c>
      <c r="I58" s="211">
        <v>10800</v>
      </c>
      <c r="J58" s="124"/>
      <c r="K58" s="119">
        <f t="shared" si="16"/>
        <v>0</v>
      </c>
      <c r="L58" s="464">
        <f t="shared" si="17"/>
        <v>173</v>
      </c>
      <c r="M58" s="125"/>
      <c r="N58" s="464">
        <f>L58*J58</f>
        <v>0</v>
      </c>
      <c r="O58" s="785">
        <v>1.7999999999999999E-2</v>
      </c>
      <c r="P58" s="785"/>
      <c r="Q58" s="246">
        <v>0.98</v>
      </c>
      <c r="R58" s="33"/>
      <c r="S58" s="74"/>
      <c r="T58" s="74"/>
      <c r="U58" s="74"/>
      <c r="V58" s="74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</row>
    <row r="59" spans="1:58" s="5" customFormat="1" ht="30" customHeight="1">
      <c r="A59" s="255" t="s">
        <v>1152</v>
      </c>
      <c r="B59" s="1036" t="s">
        <v>235</v>
      </c>
      <c r="C59" s="1036"/>
      <c r="D59" s="1036"/>
      <c r="E59" s="1036" t="s">
        <v>250</v>
      </c>
      <c r="F59" s="1036"/>
      <c r="G59" s="1036"/>
      <c r="H59" s="445">
        <v>240</v>
      </c>
      <c r="I59" s="211">
        <v>15000</v>
      </c>
      <c r="J59" s="124"/>
      <c r="K59" s="119">
        <f t="shared" si="16"/>
        <v>0</v>
      </c>
      <c r="L59" s="464">
        <f t="shared" si="17"/>
        <v>240</v>
      </c>
      <c r="M59" s="125"/>
      <c r="N59" s="464">
        <f t="shared" ref="N59:N73" si="18">L59*J59</f>
        <v>0</v>
      </c>
      <c r="O59" s="785">
        <v>2.5000000000000001E-2</v>
      </c>
      <c r="P59" s="785"/>
      <c r="Q59" s="246">
        <v>3</v>
      </c>
      <c r="R59" s="33"/>
      <c r="S59" s="74"/>
      <c r="T59" s="74"/>
      <c r="U59" s="74"/>
      <c r="V59" s="74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</row>
    <row r="60" spans="1:58" s="5" customFormat="1" ht="15.75">
      <c r="A60" s="255" t="s">
        <v>1153</v>
      </c>
      <c r="B60" s="1036" t="s">
        <v>236</v>
      </c>
      <c r="C60" s="1036"/>
      <c r="D60" s="1036"/>
      <c r="E60" s="1036" t="s">
        <v>29</v>
      </c>
      <c r="F60" s="1036"/>
      <c r="G60" s="1036"/>
      <c r="H60" s="445">
        <v>267</v>
      </c>
      <c r="I60" s="211">
        <v>16700</v>
      </c>
      <c r="J60" s="124"/>
      <c r="K60" s="119">
        <f t="shared" si="16"/>
        <v>0</v>
      </c>
      <c r="L60" s="464">
        <f t="shared" si="17"/>
        <v>267</v>
      </c>
      <c r="M60" s="125"/>
      <c r="N60" s="594">
        <f t="shared" si="18"/>
        <v>0</v>
      </c>
      <c r="O60" s="785">
        <v>3.1E-2</v>
      </c>
      <c r="P60" s="785"/>
      <c r="Q60" s="246">
        <v>3.2</v>
      </c>
      <c r="R60" s="33"/>
      <c r="S60" s="74"/>
      <c r="T60" s="74"/>
      <c r="U60" s="74"/>
      <c r="V60" s="74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</row>
    <row r="61" spans="1:58" s="5" customFormat="1" ht="15.75">
      <c r="A61" s="255" t="s">
        <v>1167</v>
      </c>
      <c r="B61" s="1036" t="s">
        <v>237</v>
      </c>
      <c r="C61" s="1036"/>
      <c r="D61" s="1036"/>
      <c r="E61" s="1036" t="s">
        <v>251</v>
      </c>
      <c r="F61" s="1036"/>
      <c r="G61" s="1036"/>
      <c r="H61" s="445">
        <v>267</v>
      </c>
      <c r="I61" s="211">
        <v>16700</v>
      </c>
      <c r="J61" s="124"/>
      <c r="K61" s="119">
        <f t="shared" si="16"/>
        <v>0</v>
      </c>
      <c r="L61" s="464">
        <f t="shared" si="17"/>
        <v>267</v>
      </c>
      <c r="M61" s="125"/>
      <c r="N61" s="594">
        <f t="shared" si="18"/>
        <v>0</v>
      </c>
      <c r="O61" s="785">
        <v>1.2E-2</v>
      </c>
      <c r="P61" s="785"/>
      <c r="Q61" s="246">
        <v>2.9</v>
      </c>
      <c r="R61" s="33"/>
      <c r="S61" s="74"/>
      <c r="T61" s="74"/>
      <c r="U61" s="74"/>
      <c r="V61" s="74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</row>
    <row r="62" spans="1:58" s="5" customFormat="1" ht="30" customHeight="1">
      <c r="A62" s="255" t="s">
        <v>1132</v>
      </c>
      <c r="B62" s="1036" t="s">
        <v>270</v>
      </c>
      <c r="C62" s="1036"/>
      <c r="D62" s="1036"/>
      <c r="E62" s="1036" t="s">
        <v>280</v>
      </c>
      <c r="F62" s="1036"/>
      <c r="G62" s="1036"/>
      <c r="H62" s="445">
        <v>246</v>
      </c>
      <c r="I62" s="211">
        <v>15400</v>
      </c>
      <c r="J62" s="124"/>
      <c r="K62" s="119">
        <f t="shared" si="16"/>
        <v>0</v>
      </c>
      <c r="L62" s="464">
        <f t="shared" si="17"/>
        <v>246</v>
      </c>
      <c r="M62" s="125"/>
      <c r="N62" s="594">
        <f t="shared" si="18"/>
        <v>0</v>
      </c>
      <c r="O62" s="785">
        <v>0.02</v>
      </c>
      <c r="P62" s="785"/>
      <c r="Q62" s="246">
        <v>1.1000000000000001</v>
      </c>
      <c r="R62" s="33"/>
      <c r="S62" s="74"/>
      <c r="T62" s="74"/>
      <c r="U62" s="74"/>
      <c r="V62" s="74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</row>
    <row r="63" spans="1:58" s="5" customFormat="1" ht="31.5" customHeight="1">
      <c r="A63" s="255" t="s">
        <v>1133</v>
      </c>
      <c r="B63" s="1036" t="s">
        <v>271</v>
      </c>
      <c r="C63" s="1036"/>
      <c r="D63" s="1036"/>
      <c r="E63" s="1036" t="s">
        <v>280</v>
      </c>
      <c r="F63" s="1036"/>
      <c r="G63" s="1036"/>
      <c r="H63" s="445">
        <v>371</v>
      </c>
      <c r="I63" s="211">
        <v>23200</v>
      </c>
      <c r="J63" s="124"/>
      <c r="K63" s="119">
        <f t="shared" si="16"/>
        <v>0</v>
      </c>
      <c r="L63" s="464">
        <f t="shared" si="17"/>
        <v>371</v>
      </c>
      <c r="M63" s="125"/>
      <c r="N63" s="594">
        <f t="shared" si="18"/>
        <v>0</v>
      </c>
      <c r="O63" s="785">
        <v>0.02</v>
      </c>
      <c r="P63" s="785"/>
      <c r="Q63" s="246">
        <v>1.1000000000000001</v>
      </c>
      <c r="R63" s="33"/>
      <c r="S63" s="74"/>
      <c r="T63" s="74"/>
      <c r="U63" s="74"/>
      <c r="V63" s="74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</row>
    <row r="64" spans="1:58" s="5" customFormat="1" ht="15.75">
      <c r="A64" s="245" t="s">
        <v>1150</v>
      </c>
      <c r="B64" s="1036" t="s">
        <v>150</v>
      </c>
      <c r="C64" s="1036"/>
      <c r="D64" s="1036"/>
      <c r="E64" s="1039" t="s">
        <v>272</v>
      </c>
      <c r="F64" s="840"/>
      <c r="G64" s="840"/>
      <c r="H64" s="445">
        <v>420</v>
      </c>
      <c r="I64" s="211">
        <v>26300</v>
      </c>
      <c r="J64" s="124"/>
      <c r="K64" s="119">
        <f t="shared" si="16"/>
        <v>0</v>
      </c>
      <c r="L64" s="464">
        <f t="shared" si="17"/>
        <v>420</v>
      </c>
      <c r="M64" s="125"/>
      <c r="N64" s="594">
        <f t="shared" si="18"/>
        <v>0</v>
      </c>
      <c r="O64" s="785">
        <v>8.6999999999999994E-2</v>
      </c>
      <c r="P64" s="785"/>
      <c r="Q64" s="246">
        <v>16.399999999999999</v>
      </c>
      <c r="R64" s="33"/>
      <c r="S64" s="74"/>
      <c r="T64" s="74"/>
      <c r="U64" s="74"/>
      <c r="V64" s="74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</row>
    <row r="65" spans="1:58" s="5" customFormat="1" ht="39.75" customHeight="1">
      <c r="A65" s="543" t="s">
        <v>1889</v>
      </c>
      <c r="B65" s="1036" t="s">
        <v>11</v>
      </c>
      <c r="C65" s="1036"/>
      <c r="D65" s="1036"/>
      <c r="E65" s="1039" t="s">
        <v>142</v>
      </c>
      <c r="F65" s="840"/>
      <c r="G65" s="840"/>
      <c r="H65" s="445">
        <v>930</v>
      </c>
      <c r="I65" s="211">
        <v>58100</v>
      </c>
      <c r="J65" s="124"/>
      <c r="K65" s="119">
        <f t="shared" si="16"/>
        <v>0</v>
      </c>
      <c r="L65" s="464">
        <f t="shared" si="17"/>
        <v>930</v>
      </c>
      <c r="M65" s="137"/>
      <c r="N65" s="594">
        <f t="shared" si="18"/>
        <v>0</v>
      </c>
      <c r="O65" s="785">
        <v>8.6999999999999994E-3</v>
      </c>
      <c r="P65" s="785"/>
      <c r="Q65" s="273">
        <v>2.64</v>
      </c>
      <c r="R65" s="33"/>
      <c r="S65" s="74"/>
      <c r="T65" s="74"/>
      <c r="U65" s="74"/>
      <c r="V65" s="74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</row>
    <row r="66" spans="1:58" s="5" customFormat="1" ht="24.75" customHeight="1">
      <c r="A66" s="543" t="s">
        <v>1727</v>
      </c>
      <c r="B66" s="1036" t="s">
        <v>78</v>
      </c>
      <c r="C66" s="1036"/>
      <c r="D66" s="1036"/>
      <c r="E66" s="1036" t="s">
        <v>155</v>
      </c>
      <c r="F66" s="1036"/>
      <c r="G66" s="1036"/>
      <c r="H66" s="445">
        <v>95</v>
      </c>
      <c r="I66" s="211">
        <v>6000</v>
      </c>
      <c r="J66" s="124"/>
      <c r="K66" s="119">
        <f t="shared" si="16"/>
        <v>0</v>
      </c>
      <c r="L66" s="464">
        <f t="shared" si="17"/>
        <v>95</v>
      </c>
      <c r="M66" s="122"/>
      <c r="N66" s="594">
        <f t="shared" si="18"/>
        <v>0</v>
      </c>
      <c r="O66" s="785">
        <v>1.4999999999999999E-2</v>
      </c>
      <c r="P66" s="785"/>
      <c r="Q66" s="273">
        <v>1.04</v>
      </c>
      <c r="R66" s="33"/>
      <c r="S66" s="74"/>
      <c r="T66" s="74"/>
      <c r="U66" s="74"/>
      <c r="V66" s="74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</row>
    <row r="67" spans="1:58" s="5" customFormat="1" ht="27" customHeight="1">
      <c r="A67" s="543" t="s">
        <v>1236</v>
      </c>
      <c r="B67" s="1036" t="s">
        <v>42</v>
      </c>
      <c r="C67" s="1036"/>
      <c r="D67" s="1036"/>
      <c r="E67" s="1039" t="s">
        <v>98</v>
      </c>
      <c r="F67" s="840"/>
      <c r="G67" s="840"/>
      <c r="H67" s="445">
        <v>95</v>
      </c>
      <c r="I67" s="211">
        <v>6000</v>
      </c>
      <c r="J67" s="124"/>
      <c r="K67" s="119">
        <f t="shared" si="16"/>
        <v>0</v>
      </c>
      <c r="L67" s="464">
        <f t="shared" si="17"/>
        <v>95</v>
      </c>
      <c r="M67" s="137"/>
      <c r="N67" s="594">
        <f t="shared" si="18"/>
        <v>0</v>
      </c>
      <c r="O67" s="785">
        <v>2E-3</v>
      </c>
      <c r="P67" s="785"/>
      <c r="Q67" s="273">
        <v>0.24</v>
      </c>
      <c r="R67" s="33"/>
      <c r="S67" s="74"/>
      <c r="T67" s="74"/>
      <c r="U67" s="74"/>
      <c r="V67" s="74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</row>
    <row r="68" spans="1:58" s="5" customFormat="1" ht="27.75" customHeight="1">
      <c r="A68" s="543" t="s">
        <v>1890</v>
      </c>
      <c r="B68" s="1036" t="s">
        <v>290</v>
      </c>
      <c r="C68" s="1036"/>
      <c r="D68" s="1036"/>
      <c r="E68" s="1039" t="s">
        <v>98</v>
      </c>
      <c r="F68" s="840"/>
      <c r="G68" s="840"/>
      <c r="H68" s="445">
        <v>95</v>
      </c>
      <c r="I68" s="211">
        <v>6000</v>
      </c>
      <c r="J68" s="124"/>
      <c r="K68" s="119">
        <f t="shared" si="16"/>
        <v>0</v>
      </c>
      <c r="L68" s="464">
        <f t="shared" si="17"/>
        <v>95</v>
      </c>
      <c r="M68" s="137"/>
      <c r="N68" s="594">
        <f t="shared" si="18"/>
        <v>0</v>
      </c>
      <c r="O68" s="785">
        <v>2E-3</v>
      </c>
      <c r="P68" s="785"/>
      <c r="Q68" s="273">
        <v>0.1</v>
      </c>
      <c r="R68" s="33"/>
      <c r="S68" s="74"/>
      <c r="T68" s="74"/>
      <c r="U68" s="74"/>
      <c r="V68" s="74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</row>
    <row r="69" spans="1:58" s="5" customFormat="1" ht="24" customHeight="1">
      <c r="A69" s="543" t="s">
        <v>1728</v>
      </c>
      <c r="B69" s="1036" t="s">
        <v>42</v>
      </c>
      <c r="C69" s="1036"/>
      <c r="D69" s="1036"/>
      <c r="E69" s="1036" t="s">
        <v>170</v>
      </c>
      <c r="F69" s="1036"/>
      <c r="G69" s="1036"/>
      <c r="H69" s="445">
        <v>95</v>
      </c>
      <c r="I69" s="211">
        <v>6000</v>
      </c>
      <c r="J69" s="124"/>
      <c r="K69" s="119">
        <f t="shared" si="16"/>
        <v>0</v>
      </c>
      <c r="L69" s="464">
        <f t="shared" si="17"/>
        <v>95</v>
      </c>
      <c r="M69" s="122"/>
      <c r="N69" s="594">
        <f t="shared" si="18"/>
        <v>0</v>
      </c>
      <c r="O69" s="785">
        <v>1.6E-2</v>
      </c>
      <c r="P69" s="785"/>
      <c r="Q69" s="273">
        <v>1.23</v>
      </c>
      <c r="R69" s="33"/>
      <c r="S69" s="74"/>
      <c r="T69" s="74"/>
      <c r="U69" s="74"/>
      <c r="V69" s="74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</row>
    <row r="70" spans="1:58" s="5" customFormat="1" ht="36" customHeight="1">
      <c r="A70" s="543" t="s">
        <v>1832</v>
      </c>
      <c r="B70" s="1036" t="s">
        <v>7</v>
      </c>
      <c r="C70" s="1036"/>
      <c r="D70" s="1036"/>
      <c r="E70" s="1039" t="s">
        <v>140</v>
      </c>
      <c r="F70" s="840"/>
      <c r="G70" s="840"/>
      <c r="H70" s="445">
        <v>74</v>
      </c>
      <c r="I70" s="211">
        <v>4700</v>
      </c>
      <c r="J70" s="124"/>
      <c r="K70" s="119">
        <f t="shared" si="16"/>
        <v>0</v>
      </c>
      <c r="L70" s="464">
        <f t="shared" si="17"/>
        <v>74</v>
      </c>
      <c r="M70" s="137"/>
      <c r="N70" s="594">
        <f t="shared" si="18"/>
        <v>0</v>
      </c>
      <c r="O70" s="827">
        <v>2E-3</v>
      </c>
      <c r="P70" s="827"/>
      <c r="Q70" s="273">
        <v>0.14000000000000001</v>
      </c>
      <c r="R70" s="33"/>
      <c r="S70" s="74"/>
      <c r="T70" s="74"/>
      <c r="U70" s="74"/>
      <c r="V70" s="74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</row>
    <row r="71" spans="1:58" s="5" customFormat="1" ht="24.75" customHeight="1">
      <c r="A71" s="543" t="s">
        <v>1723</v>
      </c>
      <c r="B71" s="1036" t="s">
        <v>0</v>
      </c>
      <c r="C71" s="1036"/>
      <c r="D71" s="1036"/>
      <c r="E71" s="1036" t="s">
        <v>273</v>
      </c>
      <c r="F71" s="1036"/>
      <c r="G71" s="1036"/>
      <c r="H71" s="445">
        <v>143</v>
      </c>
      <c r="I71" s="211">
        <v>9000</v>
      </c>
      <c r="J71" s="124"/>
      <c r="K71" s="119">
        <f t="shared" si="16"/>
        <v>0</v>
      </c>
      <c r="L71" s="464">
        <f t="shared" si="17"/>
        <v>143</v>
      </c>
      <c r="M71" s="122"/>
      <c r="N71" s="594">
        <f t="shared" si="18"/>
        <v>0</v>
      </c>
      <c r="O71" s="827">
        <v>6.0000000000000001E-3</v>
      </c>
      <c r="P71" s="827"/>
      <c r="Q71" s="273">
        <v>0.5</v>
      </c>
      <c r="R71" s="33"/>
      <c r="S71" s="74"/>
      <c r="T71" s="74"/>
      <c r="U71" s="74"/>
      <c r="V71" s="74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</row>
    <row r="72" spans="1:58" s="20" customFormat="1" ht="19.5" customHeight="1">
      <c r="A72" s="543" t="s">
        <v>1891</v>
      </c>
      <c r="B72" s="1036" t="s">
        <v>158</v>
      </c>
      <c r="C72" s="1036"/>
      <c r="D72" s="1036"/>
      <c r="E72" s="1039" t="s">
        <v>274</v>
      </c>
      <c r="F72" s="840"/>
      <c r="G72" s="840"/>
      <c r="H72" s="445">
        <v>234</v>
      </c>
      <c r="I72" s="211">
        <v>14700</v>
      </c>
      <c r="J72" s="124"/>
      <c r="K72" s="119">
        <f t="shared" si="16"/>
        <v>0</v>
      </c>
      <c r="L72" s="464">
        <f t="shared" si="17"/>
        <v>234</v>
      </c>
      <c r="M72" s="122"/>
      <c r="N72" s="594">
        <f t="shared" si="18"/>
        <v>0</v>
      </c>
      <c r="O72" s="827">
        <v>0.27</v>
      </c>
      <c r="P72" s="827">
        <f>J72*N72</f>
        <v>0</v>
      </c>
      <c r="Q72" s="273">
        <f>J72*O72</f>
        <v>0</v>
      </c>
      <c r="R72" s="33"/>
      <c r="S72" s="74"/>
      <c r="T72" s="74"/>
      <c r="U72" s="74"/>
      <c r="V72" s="74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</row>
    <row r="73" spans="1:58" s="5" customFormat="1" ht="15.75">
      <c r="A73" s="447" t="s">
        <v>1136</v>
      </c>
      <c r="B73" s="1036" t="s">
        <v>94</v>
      </c>
      <c r="C73" s="1036"/>
      <c r="D73" s="1036"/>
      <c r="E73" s="1036" t="s">
        <v>138</v>
      </c>
      <c r="F73" s="1036"/>
      <c r="G73" s="1036"/>
      <c r="H73" s="445">
        <v>492</v>
      </c>
      <c r="I73" s="211">
        <v>30800</v>
      </c>
      <c r="J73" s="124"/>
      <c r="K73" s="119">
        <f t="shared" si="16"/>
        <v>0</v>
      </c>
      <c r="L73" s="464">
        <f t="shared" si="17"/>
        <v>492</v>
      </c>
      <c r="M73" s="122"/>
      <c r="N73" s="594">
        <f t="shared" si="18"/>
        <v>0</v>
      </c>
      <c r="O73" s="827">
        <v>1.6E-2</v>
      </c>
      <c r="P73" s="827"/>
      <c r="Q73" s="273">
        <v>2</v>
      </c>
      <c r="R73" s="33"/>
      <c r="S73" s="74"/>
      <c r="T73" s="74"/>
      <c r="U73" s="74"/>
      <c r="V73" s="74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</row>
    <row r="74" spans="1:58" s="5" customFormat="1" ht="15.75">
      <c r="A74" s="543" t="s">
        <v>1135</v>
      </c>
      <c r="B74" s="1036" t="s">
        <v>145</v>
      </c>
      <c r="C74" s="1036"/>
      <c r="D74" s="1036"/>
      <c r="E74" s="1036"/>
      <c r="F74" s="1036"/>
      <c r="G74" s="1036"/>
      <c r="H74" s="445">
        <v>507</v>
      </c>
      <c r="I74" s="211">
        <v>31700</v>
      </c>
      <c r="J74" s="124"/>
      <c r="K74" s="119">
        <f t="shared" si="16"/>
        <v>0</v>
      </c>
      <c r="L74" s="464">
        <f t="shared" si="17"/>
        <v>507</v>
      </c>
      <c r="M74" s="122"/>
      <c r="N74" s="464">
        <f>L74*J74</f>
        <v>0</v>
      </c>
      <c r="O74" s="827">
        <v>1.6E-2</v>
      </c>
      <c r="P74" s="827"/>
      <c r="Q74" s="273">
        <v>2</v>
      </c>
      <c r="R74" s="33"/>
      <c r="S74" s="74"/>
      <c r="T74" s="74"/>
      <c r="U74" s="74"/>
      <c r="V74" s="74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</row>
    <row r="75" spans="1:58" s="5" customFormat="1" ht="15.75">
      <c r="A75" s="543" t="s">
        <v>1137</v>
      </c>
      <c r="B75" s="1036" t="s">
        <v>96</v>
      </c>
      <c r="C75" s="1036"/>
      <c r="D75" s="1036"/>
      <c r="E75" s="1036"/>
      <c r="F75" s="1036"/>
      <c r="G75" s="1036"/>
      <c r="H75" s="445">
        <v>656</v>
      </c>
      <c r="I75" s="211">
        <v>41000</v>
      </c>
      <c r="J75" s="124"/>
      <c r="K75" s="119">
        <f t="shared" si="16"/>
        <v>0</v>
      </c>
      <c r="L75" s="464">
        <f t="shared" si="17"/>
        <v>656</v>
      </c>
      <c r="M75" s="137"/>
      <c r="N75" s="464">
        <f>L75*J75</f>
        <v>0</v>
      </c>
      <c r="O75" s="827">
        <v>6.0000000000000001E-3</v>
      </c>
      <c r="P75" s="827"/>
      <c r="Q75" s="273">
        <v>0.27</v>
      </c>
      <c r="R75" s="33"/>
      <c r="S75" s="74"/>
      <c r="T75" s="74"/>
      <c r="U75" s="74"/>
      <c r="V75" s="74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</row>
    <row r="76" spans="1:58" s="5" customFormat="1" ht="26.25" customHeight="1">
      <c r="A76" s="543" t="s">
        <v>1192</v>
      </c>
      <c r="B76" s="1036" t="s">
        <v>144</v>
      </c>
      <c r="C76" s="1036"/>
      <c r="D76" s="1036"/>
      <c r="E76" s="1036"/>
      <c r="F76" s="1036"/>
      <c r="G76" s="1036"/>
      <c r="H76" s="445">
        <v>882</v>
      </c>
      <c r="I76" s="211">
        <v>55100</v>
      </c>
      <c r="J76" s="124"/>
      <c r="K76" s="119">
        <f t="shared" si="16"/>
        <v>0</v>
      </c>
      <c r="L76" s="464">
        <f t="shared" si="17"/>
        <v>882</v>
      </c>
      <c r="M76" s="122"/>
      <c r="N76" s="464">
        <f>L76*J76</f>
        <v>0</v>
      </c>
      <c r="O76" s="827">
        <v>1.6E-2</v>
      </c>
      <c r="P76" s="827"/>
      <c r="Q76" s="273">
        <v>2</v>
      </c>
      <c r="R76" s="33"/>
      <c r="S76" s="74"/>
      <c r="T76" s="74"/>
      <c r="U76" s="74"/>
      <c r="V76" s="74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</row>
    <row r="77" spans="1:58" s="5" customFormat="1" ht="15.75">
      <c r="A77" s="543" t="s">
        <v>1726</v>
      </c>
      <c r="B77" s="1036" t="s">
        <v>242</v>
      </c>
      <c r="C77" s="1036"/>
      <c r="D77" s="1036"/>
      <c r="E77" s="1036"/>
      <c r="F77" s="1036"/>
      <c r="G77" s="1036"/>
      <c r="H77" s="445">
        <v>173</v>
      </c>
      <c r="I77" s="211">
        <v>10800</v>
      </c>
      <c r="J77" s="124"/>
      <c r="K77" s="119">
        <f t="shared" si="16"/>
        <v>0</v>
      </c>
      <c r="L77" s="464">
        <f t="shared" si="17"/>
        <v>173</v>
      </c>
      <c r="M77" s="122"/>
      <c r="N77" s="464">
        <f>J77*L77</f>
        <v>0</v>
      </c>
      <c r="O77" s="785">
        <v>1.6E-2</v>
      </c>
      <c r="P77" s="785"/>
      <c r="Q77" s="246">
        <v>1.5</v>
      </c>
      <c r="R77" s="275"/>
      <c r="S77" s="74"/>
      <c r="T77" s="74"/>
      <c r="U77" s="74"/>
      <c r="V77" s="74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</row>
    <row r="78" spans="1:58" s="20" customFormat="1" ht="25.5" customHeight="1">
      <c r="A78" s="543" t="s">
        <v>1143</v>
      </c>
      <c r="B78" s="1036" t="s">
        <v>67</v>
      </c>
      <c r="C78" s="1036"/>
      <c r="D78" s="1036"/>
      <c r="E78" s="1039" t="s">
        <v>141</v>
      </c>
      <c r="F78" s="1039"/>
      <c r="G78" s="1039"/>
      <c r="H78" s="445">
        <v>332</v>
      </c>
      <c r="I78" s="211">
        <v>20800</v>
      </c>
      <c r="J78" s="124"/>
      <c r="K78" s="119">
        <f t="shared" si="16"/>
        <v>0</v>
      </c>
      <c r="L78" s="464">
        <f t="shared" si="17"/>
        <v>332</v>
      </c>
      <c r="M78" s="122"/>
      <c r="N78" s="464">
        <f t="shared" ref="N78:N83" si="19">J78*L78</f>
        <v>0</v>
      </c>
      <c r="O78" s="827">
        <v>2.9000000000000001E-2</v>
      </c>
      <c r="P78" s="827"/>
      <c r="Q78" s="273">
        <v>2</v>
      </c>
      <c r="R78" s="33"/>
      <c r="S78" s="74"/>
      <c r="T78" s="74"/>
      <c r="U78" s="74"/>
      <c r="V78" s="74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</row>
    <row r="79" spans="1:58" s="19" customFormat="1" ht="15.75">
      <c r="A79" s="543" t="s">
        <v>1231</v>
      </c>
      <c r="B79" s="1036" t="s">
        <v>9</v>
      </c>
      <c r="C79" s="1036"/>
      <c r="D79" s="1036"/>
      <c r="E79" s="1039" t="s">
        <v>269</v>
      </c>
      <c r="F79" s="840"/>
      <c r="G79" s="840"/>
      <c r="H79" s="445">
        <v>137</v>
      </c>
      <c r="I79" s="211">
        <v>8600</v>
      </c>
      <c r="J79" s="124"/>
      <c r="K79" s="119">
        <f t="shared" si="16"/>
        <v>0</v>
      </c>
      <c r="L79" s="464">
        <f t="shared" si="17"/>
        <v>137</v>
      </c>
      <c r="M79" s="122"/>
      <c r="N79" s="464">
        <f t="shared" si="19"/>
        <v>0</v>
      </c>
      <c r="O79" s="827">
        <v>4.7E-2</v>
      </c>
      <c r="P79" s="827"/>
      <c r="Q79" s="273">
        <v>2.38</v>
      </c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</row>
    <row r="80" spans="1:58" s="20" customFormat="1" ht="15.75">
      <c r="A80" s="543" t="s">
        <v>1142</v>
      </c>
      <c r="B80" s="1036" t="s">
        <v>10</v>
      </c>
      <c r="C80" s="1036"/>
      <c r="D80" s="1036"/>
      <c r="E80" s="1039" t="s">
        <v>141</v>
      </c>
      <c r="F80" s="840"/>
      <c r="G80" s="840"/>
      <c r="H80" s="445">
        <v>562</v>
      </c>
      <c r="I80" s="211">
        <v>35100</v>
      </c>
      <c r="J80" s="124"/>
      <c r="K80" s="119">
        <f t="shared" si="16"/>
        <v>0</v>
      </c>
      <c r="L80" s="464">
        <f t="shared" si="17"/>
        <v>562</v>
      </c>
      <c r="M80" s="122"/>
      <c r="N80" s="464">
        <f t="shared" si="19"/>
        <v>0</v>
      </c>
      <c r="O80" s="827">
        <v>5.0999999999999997E-2</v>
      </c>
      <c r="P80" s="827"/>
      <c r="Q80" s="273">
        <v>5.5</v>
      </c>
      <c r="R80" s="33"/>
      <c r="S80" s="74"/>
      <c r="T80" s="74"/>
      <c r="U80" s="74"/>
      <c r="V80" s="74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</row>
    <row r="81" spans="1:52" s="19" customFormat="1" ht="15.75">
      <c r="A81" s="543" t="s">
        <v>1877</v>
      </c>
      <c r="B81" s="1036" t="s">
        <v>85</v>
      </c>
      <c r="C81" s="1036"/>
      <c r="D81" s="1036"/>
      <c r="E81" s="1039" t="s">
        <v>139</v>
      </c>
      <c r="F81" s="840"/>
      <c r="G81" s="840"/>
      <c r="H81" s="445">
        <v>246</v>
      </c>
      <c r="I81" s="211">
        <v>15400</v>
      </c>
      <c r="J81" s="124"/>
      <c r="K81" s="119">
        <f t="shared" si="16"/>
        <v>0</v>
      </c>
      <c r="L81" s="464">
        <f t="shared" si="17"/>
        <v>246</v>
      </c>
      <c r="M81" s="122"/>
      <c r="N81" s="464">
        <f t="shared" si="19"/>
        <v>0</v>
      </c>
      <c r="O81" s="827">
        <v>4.0000000000000001E-3</v>
      </c>
      <c r="P81" s="827"/>
      <c r="Q81" s="273">
        <v>0.4</v>
      </c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</row>
    <row r="82" spans="1:52" s="19" customFormat="1" ht="15.75">
      <c r="A82" s="543" t="s">
        <v>1892</v>
      </c>
      <c r="B82" s="1036" t="s">
        <v>282</v>
      </c>
      <c r="C82" s="1036"/>
      <c r="D82" s="1036"/>
      <c r="E82" s="1039"/>
      <c r="F82" s="840"/>
      <c r="G82" s="840"/>
      <c r="H82" s="445">
        <v>152</v>
      </c>
      <c r="I82" s="211">
        <v>9500</v>
      </c>
      <c r="J82" s="124"/>
      <c r="K82" s="119">
        <f t="shared" si="16"/>
        <v>0</v>
      </c>
      <c r="L82" s="464">
        <f t="shared" si="17"/>
        <v>152</v>
      </c>
      <c r="M82" s="122"/>
      <c r="N82" s="464">
        <f t="shared" si="19"/>
        <v>0</v>
      </c>
      <c r="O82" s="827">
        <v>2.1999999999999999E-2</v>
      </c>
      <c r="P82" s="827"/>
      <c r="Q82" s="273">
        <v>1.8</v>
      </c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</row>
    <row r="83" spans="1:52" s="5" customFormat="1" ht="15.75">
      <c r="A83" s="543" t="s">
        <v>1138</v>
      </c>
      <c r="B83" s="1036" t="s">
        <v>146</v>
      </c>
      <c r="C83" s="1036"/>
      <c r="D83" s="1036"/>
      <c r="E83" s="1039"/>
      <c r="F83" s="840"/>
      <c r="G83" s="840"/>
      <c r="H83" s="445">
        <v>611</v>
      </c>
      <c r="I83" s="211">
        <v>38200</v>
      </c>
      <c r="J83" s="124"/>
      <c r="K83" s="119">
        <f t="shared" si="16"/>
        <v>0</v>
      </c>
      <c r="L83" s="464">
        <f t="shared" si="17"/>
        <v>611</v>
      </c>
      <c r="M83" s="137"/>
      <c r="N83" s="464">
        <f t="shared" si="19"/>
        <v>0</v>
      </c>
      <c r="O83" s="827">
        <v>8.9999999999999993E-3</v>
      </c>
      <c r="P83" s="827"/>
      <c r="Q83" s="273">
        <v>0.91</v>
      </c>
      <c r="R83" s="33"/>
      <c r="S83" s="74"/>
      <c r="T83" s="74"/>
      <c r="U83" s="74"/>
      <c r="V83" s="74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</row>
    <row r="84" spans="1:52" s="25" customFormat="1" ht="13.5" customHeight="1">
      <c r="A84" s="259" t="s">
        <v>190</v>
      </c>
      <c r="B84" s="76"/>
      <c r="C84" s="26"/>
      <c r="D84" s="26"/>
      <c r="E84" s="26"/>
      <c r="F84" s="26"/>
      <c r="G84" s="26"/>
      <c r="H84" s="26"/>
      <c r="I84" s="26"/>
      <c r="J84" s="26"/>
      <c r="K84" s="26"/>
      <c r="L84" s="28"/>
      <c r="M84" s="26"/>
      <c r="N84" s="92">
        <f>SUM(N9:N10)+SUM(N13:N16)+SUM(N30:N39)+SUM(N49:N50)+SUM(N53:N83)+SUM(N42:N46)</f>
        <v>0</v>
      </c>
      <c r="O84" s="28"/>
      <c r="P84" s="28"/>
      <c r="Q84" s="274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</row>
    <row r="85" spans="1:52" s="7" customFormat="1">
      <c r="A85" s="856" t="str">
        <f>'Бытовая серия'!A129:Q129</f>
        <v>www.generalaircond.ru</v>
      </c>
      <c r="B85" s="857"/>
      <c r="C85" s="857"/>
      <c r="D85" s="857"/>
      <c r="E85" s="857"/>
      <c r="F85" s="857"/>
      <c r="G85" s="857"/>
      <c r="H85" s="857"/>
      <c r="I85" s="857"/>
      <c r="J85" s="857"/>
      <c r="K85" s="857"/>
      <c r="L85" s="857"/>
      <c r="M85" s="857"/>
      <c r="N85" s="857"/>
      <c r="O85" s="857"/>
      <c r="P85" s="857"/>
      <c r="Q85" s="858"/>
      <c r="R85" s="47"/>
      <c r="S85" s="47"/>
      <c r="T85" s="47"/>
      <c r="U85" s="47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</row>
    <row r="86" spans="1:52" s="7" customFormat="1">
      <c r="A86" s="859"/>
      <c r="B86" s="860"/>
      <c r="C86" s="860"/>
      <c r="D86" s="860"/>
      <c r="E86" s="860"/>
      <c r="F86" s="860"/>
      <c r="G86" s="860"/>
      <c r="H86" s="860"/>
      <c r="I86" s="860"/>
      <c r="J86" s="860"/>
      <c r="K86" s="860"/>
      <c r="L86" s="860"/>
      <c r="M86" s="860"/>
      <c r="N86" s="860"/>
      <c r="O86" s="860"/>
      <c r="P86" s="860"/>
      <c r="Q86" s="861"/>
      <c r="R86" s="47"/>
      <c r="S86" s="47"/>
      <c r="T86" s="47"/>
      <c r="U86" s="47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</row>
    <row r="87" spans="1:52" s="7" customFormat="1">
      <c r="A87" s="851" t="str">
        <f>'Бытовая серия'!A131:Q131</f>
        <v>компания "АЯКМосква"</v>
      </c>
      <c r="B87" s="825"/>
      <c r="C87" s="825"/>
      <c r="D87" s="825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52"/>
      <c r="R87" s="47"/>
      <c r="S87" s="47"/>
      <c r="T87" s="47"/>
      <c r="U87" s="47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</row>
    <row r="88" spans="1:52" s="7" customFormat="1">
      <c r="A88" s="851" t="str">
        <f>'Бытовая серия'!A132:Q132</f>
        <v>111020, г. Москва, ул. 2я Синичкина, д. 9А, Бизнесцентр Синица Плаза</v>
      </c>
      <c r="B88" s="825"/>
      <c r="C88" s="825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52"/>
      <c r="R88" s="47"/>
      <c r="S88" s="47"/>
      <c r="T88" s="47"/>
      <c r="U88" s="47"/>
      <c r="V88" s="47"/>
      <c r="W88" s="47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</row>
    <row r="89" spans="1:52" s="7" customFormat="1" ht="13.5" thickBot="1">
      <c r="A89" s="853" t="str">
        <f>'Бытовая серия'!A133:Q133</f>
        <v>Тел./факс: 88002345605</v>
      </c>
      <c r="B89" s="854"/>
      <c r="C89" s="854"/>
      <c r="D89" s="854"/>
      <c r="E89" s="854"/>
      <c r="F89" s="854"/>
      <c r="G89" s="854"/>
      <c r="H89" s="854"/>
      <c r="I89" s="854"/>
      <c r="J89" s="854"/>
      <c r="K89" s="854"/>
      <c r="L89" s="854"/>
      <c r="M89" s="854"/>
      <c r="N89" s="854"/>
      <c r="O89" s="854"/>
      <c r="P89" s="854"/>
      <c r="Q89" s="855"/>
      <c r="R89" s="47"/>
      <c r="S89" s="47"/>
      <c r="T89" s="47"/>
      <c r="U89" s="47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</row>
    <row r="90" spans="1:52" s="30" customForma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</row>
    <row r="91" spans="1:52" s="30" customFormat="1">
      <c r="A91" s="33"/>
      <c r="B91" s="33"/>
      <c r="C91" s="33"/>
      <c r="D91" s="33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</row>
    <row r="92" spans="1:52" s="30" customFormat="1">
      <c r="A92" s="33"/>
      <c r="B92" s="33"/>
      <c r="C92" s="33"/>
      <c r="D92" s="33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</row>
    <row r="93" spans="1:52" s="30" customFormat="1">
      <c r="A93" s="33"/>
      <c r="B93" s="33"/>
      <c r="C93" s="33"/>
      <c r="D93" s="33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</row>
    <row r="94" spans="1:52" s="30" customFormat="1">
      <c r="A94" s="33"/>
      <c r="B94" s="33"/>
      <c r="C94" s="33"/>
      <c r="D94" s="33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</row>
    <row r="95" spans="1:52" s="30" customFormat="1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</row>
    <row r="96" spans="1:52" s="30" customFormat="1">
      <c r="A96" s="33"/>
      <c r="B96" s="33"/>
      <c r="C96" s="33"/>
      <c r="D96" s="33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</row>
    <row r="97" spans="1:17" s="30" customFormat="1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</row>
    <row r="98" spans="1:17" s="30" customFormat="1">
      <c r="A98" s="33"/>
      <c r="B98" s="33"/>
      <c r="C98" s="33"/>
      <c r="D98" s="33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</row>
    <row r="99" spans="1:17" s="30" customFormat="1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</row>
    <row r="100" spans="1:17" s="30" customFormat="1">
      <c r="A100" s="33"/>
      <c r="B100" s="33"/>
      <c r="C100" s="33"/>
      <c r="D100" s="33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</row>
    <row r="101" spans="1:17" s="30" customFormat="1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</row>
    <row r="102" spans="1:17" s="30" customFormat="1">
      <c r="A102" s="33"/>
      <c r="B102" s="33"/>
      <c r="C102" s="33"/>
      <c r="D102" s="33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</row>
    <row r="103" spans="1:17" s="30" customFormat="1">
      <c r="A103" s="33"/>
      <c r="B103" s="33"/>
      <c r="C103" s="33"/>
      <c r="D103" s="33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</row>
    <row r="104" spans="1:17" s="30" customFormat="1">
      <c r="A104" s="33"/>
      <c r="B104" s="33"/>
      <c r="C104" s="33"/>
      <c r="D104" s="33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</row>
    <row r="105" spans="1:17" s="30" customFormat="1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</row>
    <row r="106" spans="1:17" s="30" customFormat="1">
      <c r="A106" s="33"/>
      <c r="B106" s="33"/>
      <c r="C106" s="33"/>
      <c r="D106" s="33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</row>
    <row r="107" spans="1:17" s="30" customFormat="1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</row>
    <row r="108" spans="1:17" s="30" customFormat="1">
      <c r="A108" s="33"/>
      <c r="B108" s="33"/>
      <c r="C108" s="33"/>
      <c r="D108" s="33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</row>
    <row r="109" spans="1:17" s="30" customFormat="1">
      <c r="A109" s="33"/>
      <c r="B109" s="33"/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</row>
    <row r="110" spans="1:17" s="30" customFormat="1">
      <c r="A110" s="33"/>
      <c r="B110" s="33"/>
      <c r="C110" s="33"/>
      <c r="D110" s="33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</row>
    <row r="111" spans="1:17" s="30" customFormat="1">
      <c r="A111" s="33"/>
      <c r="B111" s="33"/>
      <c r="C111" s="33"/>
      <c r="D111" s="33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</row>
    <row r="112" spans="1:17" s="30" customFormat="1">
      <c r="A112" s="33"/>
      <c r="B112" s="33"/>
      <c r="C112" s="33"/>
      <c r="D112" s="33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</row>
    <row r="113" spans="1:17" s="30" customFormat="1">
      <c r="A113" s="33"/>
      <c r="B113" s="33"/>
      <c r="C113" s="33"/>
      <c r="D113" s="33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</row>
    <row r="114" spans="1:17" s="30" customFormat="1">
      <c r="A114" s="33"/>
      <c r="B114" s="33"/>
      <c r="C114" s="33"/>
      <c r="D114" s="33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</row>
    <row r="115" spans="1:17" s="30" customFormat="1">
      <c r="A115" s="33"/>
      <c r="B115" s="33"/>
      <c r="C115" s="33"/>
      <c r="D115" s="33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</row>
    <row r="116" spans="1:17" s="30" customFormat="1">
      <c r="A116" s="33"/>
      <c r="B116" s="33"/>
      <c r="C116" s="33"/>
      <c r="D116" s="33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</row>
    <row r="117" spans="1:17" s="30" customFormat="1">
      <c r="A117" s="33"/>
      <c r="B117" s="33"/>
      <c r="C117" s="33"/>
      <c r="D117" s="33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</row>
    <row r="118" spans="1:17" s="30" customFormat="1">
      <c r="A118" s="33"/>
      <c r="B118" s="33"/>
      <c r="C118" s="33"/>
      <c r="D118" s="33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</row>
    <row r="119" spans="1:17" s="30" customFormat="1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</row>
    <row r="120" spans="1:17" s="30" customForma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</row>
    <row r="121" spans="1:17" s="30" customForma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</row>
    <row r="122" spans="1:17" s="30" customForma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</row>
    <row r="123" spans="1:17" s="30" customForma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</row>
    <row r="124" spans="1:17" s="30" customForma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</row>
    <row r="125" spans="1:17" s="30" customForma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</row>
    <row r="126" spans="1:17" s="30" customForma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</row>
    <row r="127" spans="1:17" s="30" customForma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</row>
    <row r="128" spans="1:17" s="30" customForma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</row>
    <row r="129" spans="1:17" s="30" customForma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</row>
    <row r="130" spans="1:17" s="30" customForma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</row>
    <row r="131" spans="1:17" s="30" customForma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</row>
    <row r="132" spans="1:17" s="30" customForma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</row>
    <row r="133" spans="1:17" s="30" customForma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</row>
    <row r="134" spans="1:17" s="30" customForma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</row>
    <row r="135" spans="1:17" s="30" customForma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</row>
    <row r="136" spans="1:17" s="30" customForma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</row>
    <row r="137" spans="1:17" s="30" customForma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</row>
    <row r="138" spans="1:17" s="30" customForma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</row>
    <row r="139" spans="1:17" s="30" customForma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</row>
    <row r="140" spans="1:17" s="30" customForma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</row>
    <row r="141" spans="1:17" s="30" customForma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</row>
    <row r="142" spans="1:17" s="30" customForma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</row>
    <row r="143" spans="1:17" s="30" customForma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</row>
    <row r="144" spans="1:17" s="30" customForma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</row>
    <row r="145" spans="1:17" s="30" customForma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</row>
    <row r="146" spans="1:17" s="30" customForma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</row>
    <row r="147" spans="1:17" s="30" customForma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</row>
    <row r="148" spans="1:17" s="30" customForma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</row>
    <row r="149" spans="1:17" s="30" customForma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</row>
    <row r="150" spans="1:17" s="30" customForma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</row>
    <row r="151" spans="1:17" s="30" customForma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</row>
    <row r="152" spans="1:17" s="30" customForma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</row>
    <row r="153" spans="1:17" s="30" customForma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</row>
    <row r="154" spans="1:17" s="30" customForma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</row>
    <row r="155" spans="1:17" s="30" customForma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</row>
    <row r="156" spans="1:17" s="30" customForma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</row>
    <row r="157" spans="1:17" s="30" customForma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</row>
    <row r="158" spans="1:17" s="30" customForma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</row>
    <row r="159" spans="1:17" s="30" customForma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</row>
    <row r="160" spans="1:17" s="30" customForma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</row>
    <row r="161" spans="1:17" s="30" customForma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</row>
    <row r="162" spans="1:17" s="30" customForma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</row>
    <row r="163" spans="1:17" s="30" customForma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</row>
    <row r="164" spans="1:17" s="30" customForma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</row>
    <row r="165" spans="1:17" s="30" customForma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</row>
    <row r="166" spans="1:17" s="30" customForma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</row>
    <row r="167" spans="1:17" s="30" customForma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</row>
    <row r="168" spans="1:17" s="30" customForma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</row>
    <row r="169" spans="1:17" s="30" customForma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</row>
    <row r="170" spans="1:17" s="30" customForma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</row>
    <row r="171" spans="1:17" s="30" customForma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</row>
    <row r="172" spans="1:17" s="30" customForma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</row>
    <row r="173" spans="1:17" s="30" customForma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</row>
    <row r="174" spans="1:17" s="30" customForma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</row>
    <row r="175" spans="1:17" s="30" customForma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</row>
    <row r="176" spans="1:17" s="30" customForma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</row>
    <row r="177" spans="1:17" s="30" customForma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</row>
    <row r="178" spans="1:17" s="30" customForma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</row>
    <row r="179" spans="1:17" s="30" customForma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</row>
    <row r="180" spans="1:17" s="30" customForma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</row>
    <row r="181" spans="1:17" s="30" customForma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</row>
    <row r="182" spans="1:17" s="30" customForma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</row>
    <row r="183" spans="1:17" s="30" customForma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</row>
    <row r="184" spans="1:17" s="30" customForma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</row>
    <row r="185" spans="1:17" s="30" customForma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</row>
    <row r="186" spans="1:17" s="30" customForma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</row>
    <row r="187" spans="1:17" s="30" customForma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</row>
    <row r="188" spans="1:17" s="30" customForma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</row>
    <row r="189" spans="1:17" s="30" customForma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</row>
    <row r="190" spans="1:17" s="30" customForma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</row>
    <row r="191" spans="1:17" s="30" customForma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</row>
    <row r="192" spans="1:17" s="30" customForma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</row>
    <row r="193" spans="1:17" s="30" customForma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</row>
    <row r="194" spans="1:17" s="30" customForma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</row>
    <row r="195" spans="1:17" s="30" customForma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</row>
    <row r="196" spans="1:17" s="30" customForma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</row>
    <row r="197" spans="1:17" s="30" customForma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</row>
    <row r="198" spans="1:17" s="30" customForma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</row>
    <row r="199" spans="1:17" s="30" customForma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</row>
    <row r="200" spans="1:17" s="30" customForma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</row>
    <row r="201" spans="1:17" s="30" customForma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</row>
    <row r="202" spans="1:17" s="30" customForma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</row>
    <row r="203" spans="1:17" s="30" customForma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</row>
    <row r="204" spans="1:17" s="30" customForma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</row>
    <row r="205" spans="1:17" s="30" customForma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</row>
    <row r="206" spans="1:17" s="30" customForma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</row>
    <row r="207" spans="1:17" s="30" customForma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</row>
    <row r="208" spans="1:17" s="30" customForma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</row>
    <row r="209" spans="1:17" s="30" customForma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</row>
    <row r="210" spans="1:17" s="30" customForma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</row>
    <row r="211" spans="1:17" s="30" customForma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</row>
    <row r="212" spans="1:17" s="30" customForma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</row>
    <row r="213" spans="1:17" s="30" customForma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</row>
    <row r="214" spans="1:17" s="30" customForma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</row>
    <row r="215" spans="1:17" s="30" customForma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</row>
    <row r="216" spans="1:17" s="30" customForma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</row>
    <row r="217" spans="1:17" s="30" customForma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</row>
    <row r="218" spans="1:17" s="30" customForma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</row>
    <row r="219" spans="1:17" s="30" customForma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</row>
    <row r="220" spans="1:17" s="30" customForma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</row>
    <row r="221" spans="1:17" s="30" customForma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</row>
    <row r="222" spans="1:17" s="30" customForma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</row>
    <row r="223" spans="1:17" s="30" customForma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</row>
    <row r="224" spans="1:17" s="30" customForma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</row>
    <row r="225" spans="1:17" s="30" customForma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</row>
    <row r="226" spans="1:17" s="30" customForma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</row>
    <row r="227" spans="1:17" s="30" customForma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</row>
    <row r="228" spans="1:17" s="30" customForma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</row>
    <row r="229" spans="1:17" s="30" customForma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</row>
    <row r="230" spans="1:17" s="30" customForma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</row>
    <row r="231" spans="1:17" s="30" customForma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</row>
    <row r="232" spans="1:17" s="30" customForma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</row>
    <row r="233" spans="1:17" s="30" customForma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</row>
    <row r="234" spans="1:17" s="30" customForma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</row>
    <row r="235" spans="1:17" s="30" customForma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</row>
    <row r="236" spans="1:17" s="30" customForma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</row>
    <row r="237" spans="1:17" s="30" customForma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</row>
    <row r="238" spans="1:17" s="30" customForma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</row>
    <row r="239" spans="1:17" s="30" customForma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</row>
    <row r="240" spans="1:17" s="30" customForma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</row>
    <row r="241" spans="1:17" s="30" customForma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</row>
    <row r="242" spans="1:17" s="30" customForma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</row>
    <row r="243" spans="1:17" s="30" customForma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</row>
    <row r="244" spans="1:17" s="30" customForma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</row>
    <row r="245" spans="1:17" s="30" customForma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</row>
    <row r="246" spans="1:17" s="30" customForma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</row>
    <row r="247" spans="1:17" s="30" customForma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</row>
    <row r="248" spans="1:17" s="30" customForma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</row>
    <row r="249" spans="1:17" s="30" customForma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</row>
    <row r="250" spans="1:17" s="30" customForma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</row>
    <row r="251" spans="1:17" s="30" customForma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</row>
    <row r="252" spans="1:17" s="30" customForma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</row>
    <row r="253" spans="1:17" s="30" customForma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</row>
    <row r="254" spans="1:17" s="30" customForma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</row>
    <row r="255" spans="1:17" s="30" customForma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</row>
    <row r="256" spans="1:17" s="30" customForma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</row>
    <row r="257" spans="1:17" s="30" customForma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</row>
    <row r="258" spans="1:17" s="30" customForma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</row>
    <row r="259" spans="1:17" s="30" customForma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</row>
    <row r="260" spans="1:17" s="30" customForma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</row>
    <row r="261" spans="1:17" s="30" customForma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</row>
    <row r="262" spans="1:17" s="30" customForma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</row>
    <row r="263" spans="1:17" s="30" customForma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</row>
    <row r="264" spans="1:17" s="30" customForma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</row>
    <row r="265" spans="1:17" s="30" customForma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</row>
    <row r="266" spans="1:17" s="30" customForma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</row>
    <row r="267" spans="1:17" s="30" customForma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</row>
    <row r="268" spans="1:17" s="30" customForma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</row>
    <row r="269" spans="1:17" s="30" customForma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</row>
    <row r="270" spans="1:17" s="30" customForma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</row>
    <row r="271" spans="1:17" s="30" customForma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</row>
    <row r="272" spans="1:17" s="30" customForma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</row>
    <row r="273" spans="1:17" s="30" customForma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</row>
    <row r="274" spans="1:17" s="30" customForma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</row>
    <row r="275" spans="1:17" s="30" customForma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</row>
    <row r="276" spans="1:17" s="30" customForma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</row>
    <row r="277" spans="1:17" s="30" customForma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</row>
    <row r="278" spans="1:17" s="30" customForma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</row>
    <row r="279" spans="1:17" s="30" customForma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</row>
    <row r="280" spans="1:17" s="30" customForma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</row>
    <row r="281" spans="1:17" s="30" customForma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</row>
    <row r="282" spans="1:17" s="30" customForma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</row>
    <row r="283" spans="1:17" s="30" customForma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</row>
    <row r="284" spans="1:17" s="30" customForma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</row>
    <row r="285" spans="1:17" s="30" customForma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</row>
    <row r="286" spans="1:17" s="30" customForma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</row>
    <row r="287" spans="1:17" s="30" customForma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</row>
    <row r="288" spans="1:17" s="30" customForma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</row>
    <row r="289" spans="1:17" s="30" customForma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</row>
    <row r="290" spans="1:17" s="30" customForma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</row>
    <row r="291" spans="1:17" s="30" customForma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</row>
    <row r="292" spans="1:17" s="30" customForma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</row>
    <row r="293" spans="1:17" s="30" customForma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</row>
    <row r="294" spans="1:17" s="30" customForma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</row>
    <row r="295" spans="1:17" s="30" customForma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</row>
    <row r="296" spans="1:17" s="30" customForma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</row>
    <row r="297" spans="1:17" s="30" customForma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</row>
    <row r="298" spans="1:17" s="30" customForma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</row>
    <row r="299" spans="1:17" s="30" customForma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</row>
  </sheetData>
  <customSheetViews>
    <customSheetView guid="{FA833650-9147-48FF-9246-B3943D91CD8D}" scale="70" showPageBreaks="1" fitToPage="1" printArea="1" hiddenColumns="1" view="pageBreakPreview">
      <pane ySplit="11" topLeftCell="A90" activePane="bottomLeft" state="frozen"/>
      <selection pane="bottomLeft" activeCell="P113" sqref="P113"/>
      <pageMargins left="0.39370078740157483" right="0.39370078740157483" top="0.39370078740157483" bottom="0.39370078740157483" header="0.51181102362204722" footer="0.51181102362204722"/>
      <pageSetup paperSize="9" scale="40" fitToHeight="5" orientation="portrait" r:id="rId1"/>
      <headerFooter alignWithMargins="0"/>
    </customSheetView>
  </customSheetViews>
  <mergeCells count="180">
    <mergeCell ref="O58:P58"/>
    <mergeCell ref="O57:P57"/>
    <mergeCell ref="O53:P53"/>
    <mergeCell ref="O54:P54"/>
    <mergeCell ref="O55:P55"/>
    <mergeCell ref="B53:D53"/>
    <mergeCell ref="E53:G53"/>
    <mergeCell ref="B54:D54"/>
    <mergeCell ref="E54:G54"/>
    <mergeCell ref="B55:D55"/>
    <mergeCell ref="E55:G55"/>
    <mergeCell ref="O56:P56"/>
    <mergeCell ref="E57:G57"/>
    <mergeCell ref="E56:G56"/>
    <mergeCell ref="O61:P61"/>
    <mergeCell ref="O62:P62"/>
    <mergeCell ref="O63:P63"/>
    <mergeCell ref="E59:G59"/>
    <mergeCell ref="O59:P59"/>
    <mergeCell ref="B60:D60"/>
    <mergeCell ref="B61:D61"/>
    <mergeCell ref="B62:D62"/>
    <mergeCell ref="B63:D63"/>
    <mergeCell ref="O60:P60"/>
    <mergeCell ref="E60:G60"/>
    <mergeCell ref="E61:G61"/>
    <mergeCell ref="E62:G62"/>
    <mergeCell ref="E63:G63"/>
    <mergeCell ref="E65:G65"/>
    <mergeCell ref="O64:P64"/>
    <mergeCell ref="O65:P65"/>
    <mergeCell ref="B64:D64"/>
    <mergeCell ref="B70:D70"/>
    <mergeCell ref="B71:D71"/>
    <mergeCell ref="B72:D72"/>
    <mergeCell ref="B69:D69"/>
    <mergeCell ref="O77:P77"/>
    <mergeCell ref="E73:G77"/>
    <mergeCell ref="O70:P70"/>
    <mergeCell ref="B73:D73"/>
    <mergeCell ref="O71:P71"/>
    <mergeCell ref="O72:P72"/>
    <mergeCell ref="B67:D67"/>
    <mergeCell ref="B68:D68"/>
    <mergeCell ref="O66:P66"/>
    <mergeCell ref="O67:P67"/>
    <mergeCell ref="E67:G67"/>
    <mergeCell ref="E64:G64"/>
    <mergeCell ref="E79:G79"/>
    <mergeCell ref="E78:G78"/>
    <mergeCell ref="B77:D77"/>
    <mergeCell ref="B1:B2"/>
    <mergeCell ref="O75:P75"/>
    <mergeCell ref="E83:G83"/>
    <mergeCell ref="O69:P69"/>
    <mergeCell ref="E68:G68"/>
    <mergeCell ref="O68:P68"/>
    <mergeCell ref="E70:G70"/>
    <mergeCell ref="E72:G72"/>
    <mergeCell ref="E71:G71"/>
    <mergeCell ref="O73:P73"/>
    <mergeCell ref="O76:P76"/>
    <mergeCell ref="O74:P74"/>
    <mergeCell ref="E81:G81"/>
    <mergeCell ref="O81:P81"/>
    <mergeCell ref="O78:P78"/>
    <mergeCell ref="O79:P79"/>
    <mergeCell ref="O80:P80"/>
    <mergeCell ref="O83:P83"/>
    <mergeCell ref="E58:G58"/>
    <mergeCell ref="B74:D74"/>
    <mergeCell ref="L3:M3"/>
    <mergeCell ref="O3:P3"/>
    <mergeCell ref="F30:F31"/>
    <mergeCell ref="B75:D75"/>
    <mergeCell ref="A89:Q89"/>
    <mergeCell ref="A85:Q85"/>
    <mergeCell ref="A86:Q86"/>
    <mergeCell ref="A87:Q87"/>
    <mergeCell ref="A88:Q88"/>
    <mergeCell ref="G36:G37"/>
    <mergeCell ref="L36:L37"/>
    <mergeCell ref="G34:G35"/>
    <mergeCell ref="C34:C35"/>
    <mergeCell ref="D34:D35"/>
    <mergeCell ref="F38:F39"/>
    <mergeCell ref="L34:L35"/>
    <mergeCell ref="B56:D56"/>
    <mergeCell ref="B57:D57"/>
    <mergeCell ref="B58:D58"/>
    <mergeCell ref="B59:D59"/>
    <mergeCell ref="B66:D66"/>
    <mergeCell ref="B76:D76"/>
    <mergeCell ref="B78:D78"/>
    <mergeCell ref="B79:D79"/>
    <mergeCell ref="B80:D80"/>
    <mergeCell ref="E80:G80"/>
    <mergeCell ref="E69:G69"/>
    <mergeCell ref="B82:D82"/>
    <mergeCell ref="E82:G82"/>
    <mergeCell ref="O82:P82"/>
    <mergeCell ref="B83:D83"/>
    <mergeCell ref="B52:D52"/>
    <mergeCell ref="E52:G52"/>
    <mergeCell ref="A18:Q18"/>
    <mergeCell ref="A32:A33"/>
    <mergeCell ref="D32:D33"/>
    <mergeCell ref="G32:G33"/>
    <mergeCell ref="L38:L39"/>
    <mergeCell ref="G38:G39"/>
    <mergeCell ref="A30:A31"/>
    <mergeCell ref="A23:M23"/>
    <mergeCell ref="A24:Q24"/>
    <mergeCell ref="O52:P52"/>
    <mergeCell ref="D38:D39"/>
    <mergeCell ref="C36:C37"/>
    <mergeCell ref="A34:A35"/>
    <mergeCell ref="F36:F37"/>
    <mergeCell ref="E34:E35"/>
    <mergeCell ref="A38:A39"/>
    <mergeCell ref="B81:D81"/>
    <mergeCell ref="J5:J6"/>
    <mergeCell ref="A41:Q41"/>
    <mergeCell ref="A40:M40"/>
    <mergeCell ref="A47:M47"/>
    <mergeCell ref="A36:A37"/>
    <mergeCell ref="E36:E37"/>
    <mergeCell ref="C32:C33"/>
    <mergeCell ref="D36:D37"/>
    <mergeCell ref="A12:Q12"/>
    <mergeCell ref="C38:C39"/>
    <mergeCell ref="E38:E39"/>
    <mergeCell ref="F32:F33"/>
    <mergeCell ref="E32:E33"/>
    <mergeCell ref="F34:F35"/>
    <mergeCell ref="B65:D65"/>
    <mergeCell ref="E66:G66"/>
    <mergeCell ref="A11:Q11"/>
    <mergeCell ref="M5:M6"/>
    <mergeCell ref="L32:L33"/>
    <mergeCell ref="A28:M28"/>
    <mergeCell ref="A5:A6"/>
    <mergeCell ref="G5:G6"/>
    <mergeCell ref="A17:Q17"/>
    <mergeCell ref="A48:Q48"/>
    <mergeCell ref="A51:M51"/>
    <mergeCell ref="G30:G31"/>
    <mergeCell ref="A29:Q29"/>
    <mergeCell ref="E30:E31"/>
    <mergeCell ref="H5:H6"/>
    <mergeCell ref="I5:I6"/>
    <mergeCell ref="C5:D5"/>
    <mergeCell ref="A7:M7"/>
    <mergeCell ref="K5:K6"/>
    <mergeCell ref="L5:L6"/>
    <mergeCell ref="N5:N6"/>
    <mergeCell ref="O5:O6"/>
    <mergeCell ref="P5:P6"/>
    <mergeCell ref="Q5:Q6"/>
    <mergeCell ref="B5:B6"/>
    <mergeCell ref="E5:F5"/>
    <mergeCell ref="D30:D31"/>
    <mergeCell ref="C30:C31"/>
    <mergeCell ref="L30:L31"/>
    <mergeCell ref="A8:Q8"/>
    <mergeCell ref="J30:J31"/>
    <mergeCell ref="J32:J33"/>
    <mergeCell ref="J34:J35"/>
    <mergeCell ref="J36:J37"/>
    <mergeCell ref="J38:J39"/>
    <mergeCell ref="N30:N31"/>
    <mergeCell ref="N32:N33"/>
    <mergeCell ref="N34:N35"/>
    <mergeCell ref="N36:N37"/>
    <mergeCell ref="N38:N39"/>
    <mergeCell ref="K30:K31"/>
    <mergeCell ref="K32:K33"/>
    <mergeCell ref="K34:K35"/>
    <mergeCell ref="K36:K37"/>
    <mergeCell ref="K38:K39"/>
  </mergeCells>
  <phoneticPr fontId="7" type="noConversion"/>
  <conditionalFormatting sqref="A65">
    <cfRule type="duplicateValues" dxfId="44" priority="117" stopIfTrue="1"/>
  </conditionalFormatting>
  <conditionalFormatting sqref="A83">
    <cfRule type="duplicateValues" dxfId="43" priority="116" stopIfTrue="1"/>
  </conditionalFormatting>
  <conditionalFormatting sqref="A67:A68">
    <cfRule type="duplicateValues" dxfId="42" priority="115" stopIfTrue="1"/>
  </conditionalFormatting>
  <conditionalFormatting sqref="A75">
    <cfRule type="duplicateValues" dxfId="41" priority="113" stopIfTrue="1"/>
  </conditionalFormatting>
  <conditionalFormatting sqref="A78:A82">
    <cfRule type="duplicateValues" dxfId="40" priority="118" stopIfTrue="1"/>
  </conditionalFormatting>
  <conditionalFormatting sqref="A66">
    <cfRule type="duplicateValues" dxfId="39" priority="112" stopIfTrue="1"/>
  </conditionalFormatting>
  <conditionalFormatting sqref="A69">
    <cfRule type="duplicateValues" dxfId="38" priority="111" stopIfTrue="1"/>
  </conditionalFormatting>
  <conditionalFormatting sqref="A70">
    <cfRule type="duplicateValues" dxfId="37" priority="110" stopIfTrue="1"/>
  </conditionalFormatting>
  <conditionalFormatting sqref="A71">
    <cfRule type="duplicateValues" dxfId="36" priority="109" stopIfTrue="1"/>
  </conditionalFormatting>
  <conditionalFormatting sqref="A72">
    <cfRule type="duplicateValues" dxfId="35" priority="119" stopIfTrue="1"/>
  </conditionalFormatting>
  <conditionalFormatting sqref="A73">
    <cfRule type="duplicateValues" dxfId="34" priority="108" stopIfTrue="1"/>
  </conditionalFormatting>
  <conditionalFormatting sqref="A76">
    <cfRule type="duplicateValues" dxfId="33" priority="107" stopIfTrue="1"/>
  </conditionalFormatting>
  <conditionalFormatting sqref="A56">
    <cfRule type="duplicateValues" dxfId="32" priority="104" stopIfTrue="1"/>
    <cfRule type="duplicateValues" dxfId="31" priority="105" stopIfTrue="1"/>
  </conditionalFormatting>
  <conditionalFormatting sqref="A56">
    <cfRule type="duplicateValues" dxfId="30" priority="106" stopIfTrue="1"/>
  </conditionalFormatting>
  <conditionalFormatting sqref="A57">
    <cfRule type="duplicateValues" dxfId="29" priority="103" stopIfTrue="1"/>
  </conditionalFormatting>
  <conditionalFormatting sqref="A57">
    <cfRule type="duplicateValues" dxfId="28" priority="101" stopIfTrue="1"/>
    <cfRule type="duplicateValues" dxfId="27" priority="102" stopIfTrue="1"/>
  </conditionalFormatting>
  <conditionalFormatting sqref="A58">
    <cfRule type="duplicateValues" dxfId="26" priority="100" stopIfTrue="1"/>
  </conditionalFormatting>
  <conditionalFormatting sqref="A64">
    <cfRule type="duplicateValues" dxfId="25" priority="99" stopIfTrue="1"/>
  </conditionalFormatting>
  <conditionalFormatting sqref="A60">
    <cfRule type="duplicateValues" dxfId="24" priority="98" stopIfTrue="1"/>
  </conditionalFormatting>
  <conditionalFormatting sqref="A61">
    <cfRule type="duplicateValues" dxfId="23" priority="97" stopIfTrue="1"/>
  </conditionalFormatting>
  <conditionalFormatting sqref="A62:A63">
    <cfRule type="duplicateValues" dxfId="22" priority="96" stopIfTrue="1"/>
  </conditionalFormatting>
  <conditionalFormatting sqref="A59">
    <cfRule type="duplicateValues" dxfId="21" priority="120" stopIfTrue="1"/>
  </conditionalFormatting>
  <conditionalFormatting sqref="A55">
    <cfRule type="duplicateValues" dxfId="20" priority="64" stopIfTrue="1"/>
  </conditionalFormatting>
  <conditionalFormatting sqref="A53">
    <cfRule type="duplicateValues" dxfId="19" priority="63" stopIfTrue="1"/>
  </conditionalFormatting>
  <conditionalFormatting sqref="A54">
    <cfRule type="duplicateValues" dxfId="18" priority="62" stopIfTrue="1"/>
  </conditionalFormatting>
  <conditionalFormatting sqref="A77">
    <cfRule type="duplicateValues" dxfId="17" priority="61" stopIfTrue="1"/>
  </conditionalFormatting>
  <conditionalFormatting sqref="A5:A6">
    <cfRule type="duplicateValues" dxfId="16" priority="1070" stopIfTrue="1"/>
  </conditionalFormatting>
  <conditionalFormatting sqref="A74">
    <cfRule type="duplicateValues" dxfId="15" priority="31" stopIfTrue="1"/>
  </conditionalFormatting>
  <hyperlinks>
    <hyperlink ref="A85" r:id="rId2" display="www.general-russia.ru" xr:uid="{00000000-0004-0000-0900-000000000000}"/>
  </hyperlinks>
  <pageMargins left="0.39370078740157483" right="0.39370078740157483" top="0.39370078740157483" bottom="0.39370078740157483" header="0.51181102362204722" footer="0.51181102362204722"/>
  <pageSetup paperSize="9" scale="34" fitToHeight="5" orientation="portrait" r:id="rId3"/>
  <headerFooter alignWithMargins="0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Q494"/>
  <sheetViews>
    <sheetView view="pageBreakPreview" zoomScale="85" zoomScaleNormal="80" zoomScaleSheetLayoutView="85" workbookViewId="0">
      <pane ySplit="6" topLeftCell="A7" activePane="bottomLeft" state="frozen"/>
      <selection pane="bottomLeft" activeCell="C3" sqref="C3"/>
    </sheetView>
  </sheetViews>
  <sheetFormatPr defaultRowHeight="12.75"/>
  <cols>
    <col min="1" max="1" width="27" style="5" customWidth="1"/>
    <col min="2" max="2" width="43.140625" style="13" customWidth="1"/>
    <col min="3" max="3" width="11.85546875" style="13" customWidth="1"/>
    <col min="4" max="4" width="10.5703125" style="13" customWidth="1"/>
    <col min="5" max="5" width="14.42578125" style="12" customWidth="1"/>
    <col min="6" max="6" width="9.28515625" style="5" customWidth="1"/>
    <col min="7" max="7" width="11.140625" style="14" customWidth="1"/>
    <col min="8" max="8" width="17.28515625" style="18" customWidth="1"/>
    <col min="9" max="9" width="8" style="14" customWidth="1"/>
    <col min="10" max="10" width="9.85546875" style="14" customWidth="1"/>
    <col min="11" max="11" width="5" style="30" customWidth="1"/>
    <col min="12" max="43" width="9.140625" style="30" customWidth="1"/>
  </cols>
  <sheetData>
    <row r="1" spans="1:43" s="7" customFormat="1" ht="53.25" customHeight="1">
      <c r="A1" s="397"/>
      <c r="B1" s="398"/>
      <c r="C1" s="398"/>
      <c r="D1" s="398"/>
      <c r="E1" s="398"/>
      <c r="F1" s="398"/>
      <c r="G1" s="402"/>
      <c r="H1" s="415"/>
      <c r="I1" s="403" t="s">
        <v>209</v>
      </c>
      <c r="J1" s="416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</row>
    <row r="2" spans="1:43" s="7" customFormat="1" ht="21.75" customHeight="1" thickBot="1">
      <c r="A2" s="405"/>
      <c r="B2" s="386"/>
      <c r="C2" s="386"/>
      <c r="D2" s="386"/>
      <c r="E2" s="386"/>
      <c r="F2" s="386"/>
      <c r="G2" s="896"/>
      <c r="H2" s="896"/>
      <c r="I2" s="896"/>
      <c r="J2" s="41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</row>
    <row r="3" spans="1:43" s="7" customFormat="1" ht="18.75" customHeight="1" thickBot="1">
      <c r="A3" s="249"/>
      <c r="B3" s="109" t="s">
        <v>176</v>
      </c>
      <c r="C3" s="638">
        <f>SUM(G9:G311)</f>
        <v>0</v>
      </c>
      <c r="D3" s="467"/>
      <c r="E3" s="467" t="s">
        <v>303</v>
      </c>
      <c r="F3" s="467"/>
      <c r="G3" s="110">
        <f>SUMPRODUCT(F9:F311,I9:I311)</f>
        <v>0</v>
      </c>
      <c r="H3" s="900" t="s">
        <v>175</v>
      </c>
      <c r="I3" s="848"/>
      <c r="J3" s="250">
        <f>SUMPRODUCT(F9:F311,J9:J311)</f>
        <v>0</v>
      </c>
      <c r="K3" s="47"/>
      <c r="L3" s="47"/>
      <c r="M3" s="47"/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</row>
    <row r="4" spans="1:43" s="25" customFormat="1" ht="8.4499999999999993" customHeight="1">
      <c r="A4" s="277"/>
      <c r="B4" s="165"/>
      <c r="C4" s="166"/>
      <c r="D4" s="167"/>
      <c r="E4" s="169"/>
      <c r="F4" s="170"/>
      <c r="G4" s="171"/>
      <c r="H4" s="171"/>
      <c r="I4" s="171"/>
      <c r="J4" s="278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</row>
    <row r="5" spans="1:43" ht="25.15" customHeight="1">
      <c r="A5" s="912" t="s">
        <v>21</v>
      </c>
      <c r="B5" s="736" t="s">
        <v>69</v>
      </c>
      <c r="C5" s="917" t="s">
        <v>22</v>
      </c>
      <c r="D5" s="918"/>
      <c r="E5" s="921" t="s">
        <v>260</v>
      </c>
      <c r="F5" s="758" t="s">
        <v>18</v>
      </c>
      <c r="G5" s="744" t="s">
        <v>1475</v>
      </c>
      <c r="H5" s="897" t="s">
        <v>99</v>
      </c>
      <c r="I5" s="897" t="s">
        <v>13</v>
      </c>
      <c r="J5" s="905" t="s">
        <v>14</v>
      </c>
    </row>
    <row r="6" spans="1:43" ht="33.6" customHeight="1">
      <c r="A6" s="914"/>
      <c r="B6" s="920"/>
      <c r="C6" s="452" t="s">
        <v>23</v>
      </c>
      <c r="D6" s="452" t="s">
        <v>24</v>
      </c>
      <c r="E6" s="923"/>
      <c r="F6" s="927"/>
      <c r="G6" s="909"/>
      <c r="H6" s="899"/>
      <c r="I6" s="899"/>
      <c r="J6" s="907"/>
    </row>
    <row r="7" spans="1:43" ht="29.45" customHeight="1">
      <c r="A7" s="877" t="s">
        <v>477</v>
      </c>
      <c r="B7" s="878"/>
      <c r="C7" s="878"/>
      <c r="D7" s="878"/>
      <c r="E7" s="878"/>
      <c r="F7" s="878"/>
      <c r="G7" s="120"/>
      <c r="H7" s="121"/>
      <c r="I7" s="121"/>
      <c r="J7" s="253"/>
      <c r="K7" s="33"/>
      <c r="L7" s="37"/>
      <c r="M7" s="37"/>
      <c r="N7" s="37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</row>
    <row r="8" spans="1:43" s="31" customFormat="1" ht="29.45" customHeight="1">
      <c r="A8" s="862" t="s">
        <v>73</v>
      </c>
      <c r="B8" s="863"/>
      <c r="C8" s="863"/>
      <c r="D8" s="863"/>
      <c r="E8" s="863"/>
      <c r="F8" s="863"/>
      <c r="G8" s="863"/>
      <c r="H8" s="863"/>
      <c r="I8" s="863"/>
      <c r="J8" s="864"/>
      <c r="K8" s="33"/>
      <c r="L8" s="37"/>
      <c r="M8" s="37"/>
      <c r="N8" s="37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</row>
    <row r="9" spans="1:43" s="4" customFormat="1" ht="18" customHeight="1">
      <c r="A9" s="460" t="s">
        <v>994</v>
      </c>
      <c r="B9" s="159"/>
      <c r="C9" s="461">
        <v>12.1</v>
      </c>
      <c r="D9" s="150">
        <v>13.6</v>
      </c>
      <c r="E9" s="151">
        <v>429400</v>
      </c>
      <c r="F9" s="124"/>
      <c r="G9" s="471">
        <f>E9*F9</f>
        <v>0</v>
      </c>
      <c r="H9" s="458" t="s">
        <v>203</v>
      </c>
      <c r="I9" s="450">
        <v>0.75</v>
      </c>
      <c r="J9" s="240">
        <v>95</v>
      </c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</row>
    <row r="10" spans="1:43" s="4" customFormat="1" ht="18" customHeight="1">
      <c r="A10" s="460" t="s">
        <v>995</v>
      </c>
      <c r="B10" s="159"/>
      <c r="C10" s="149">
        <v>14</v>
      </c>
      <c r="D10" s="160">
        <v>16</v>
      </c>
      <c r="E10" s="151">
        <v>476200</v>
      </c>
      <c r="F10" s="124"/>
      <c r="G10" s="471">
        <f>E10*F10</f>
        <v>0</v>
      </c>
      <c r="H10" s="458" t="s">
        <v>203</v>
      </c>
      <c r="I10" s="450">
        <v>0.75</v>
      </c>
      <c r="J10" s="240">
        <v>95</v>
      </c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7"/>
      <c r="AM10" s="37"/>
      <c r="AN10" s="37"/>
      <c r="AO10" s="37"/>
      <c r="AP10" s="37"/>
      <c r="AQ10" s="37"/>
    </row>
    <row r="11" spans="1:43" s="4" customFormat="1" ht="18" customHeight="1">
      <c r="A11" s="460" t="s">
        <v>996</v>
      </c>
      <c r="B11" s="159"/>
      <c r="C11" s="461">
        <v>15.1</v>
      </c>
      <c r="D11" s="160">
        <v>18</v>
      </c>
      <c r="E11" s="151">
        <v>524300</v>
      </c>
      <c r="F11" s="124"/>
      <c r="G11" s="471">
        <f>E11*F11</f>
        <v>0</v>
      </c>
      <c r="H11" s="458" t="s">
        <v>203</v>
      </c>
      <c r="I11" s="450">
        <v>0.75</v>
      </c>
      <c r="J11" s="240">
        <v>96</v>
      </c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7"/>
      <c r="AM11" s="37"/>
      <c r="AN11" s="37"/>
      <c r="AO11" s="37"/>
      <c r="AP11" s="37"/>
      <c r="AQ11" s="37"/>
    </row>
    <row r="12" spans="1:43" s="4" customFormat="1" ht="29.45" customHeight="1">
      <c r="A12" s="877" t="s">
        <v>478</v>
      </c>
      <c r="B12" s="878"/>
      <c r="C12" s="878"/>
      <c r="D12" s="878"/>
      <c r="E12" s="878"/>
      <c r="F12" s="878"/>
      <c r="G12" s="120"/>
      <c r="H12" s="121"/>
      <c r="I12" s="121"/>
      <c r="J12" s="253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7"/>
      <c r="AM12" s="37"/>
      <c r="AN12" s="37"/>
      <c r="AO12" s="37"/>
      <c r="AP12" s="37"/>
      <c r="AQ12" s="37"/>
    </row>
    <row r="13" spans="1:43" s="4" customFormat="1" ht="29.45" customHeight="1">
      <c r="A13" s="862" t="s">
        <v>73</v>
      </c>
      <c r="B13" s="863"/>
      <c r="C13" s="863"/>
      <c r="D13" s="863"/>
      <c r="E13" s="863"/>
      <c r="F13" s="863"/>
      <c r="G13" s="863"/>
      <c r="H13" s="863"/>
      <c r="I13" s="863"/>
      <c r="J13" s="864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7"/>
      <c r="AM13" s="37"/>
      <c r="AN13" s="37"/>
      <c r="AO13" s="37"/>
      <c r="AP13" s="37"/>
      <c r="AQ13" s="37"/>
    </row>
    <row r="14" spans="1:43" s="4" customFormat="1" ht="15" customHeight="1">
      <c r="A14" s="451" t="s">
        <v>997</v>
      </c>
      <c r="B14" s="159"/>
      <c r="C14" s="461">
        <v>12.1</v>
      </c>
      <c r="D14" s="150">
        <v>13.6</v>
      </c>
      <c r="E14" s="151">
        <v>550800</v>
      </c>
      <c r="F14" s="124"/>
      <c r="G14" s="471">
        <f t="shared" ref="G14:G19" si="0">E14*F14</f>
        <v>0</v>
      </c>
      <c r="H14" s="458" t="s">
        <v>198</v>
      </c>
      <c r="I14" s="450">
        <v>0.75</v>
      </c>
      <c r="J14" s="240">
        <v>128</v>
      </c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7"/>
      <c r="AM14" s="37"/>
      <c r="AN14" s="37"/>
      <c r="AO14" s="37"/>
      <c r="AP14" s="37"/>
      <c r="AQ14" s="37"/>
    </row>
    <row r="15" spans="1:43" s="4" customFormat="1" ht="15" customHeight="1">
      <c r="A15" s="451" t="s">
        <v>998</v>
      </c>
      <c r="B15" s="159"/>
      <c r="C15" s="149">
        <v>14</v>
      </c>
      <c r="D15" s="160">
        <v>16</v>
      </c>
      <c r="E15" s="151">
        <v>583000</v>
      </c>
      <c r="F15" s="124"/>
      <c r="G15" s="471">
        <f t="shared" si="0"/>
        <v>0</v>
      </c>
      <c r="H15" s="458" t="s">
        <v>198</v>
      </c>
      <c r="I15" s="450">
        <v>0.75</v>
      </c>
      <c r="J15" s="240">
        <v>129</v>
      </c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7"/>
      <c r="AM15" s="37"/>
      <c r="AN15" s="37"/>
      <c r="AO15" s="37"/>
      <c r="AP15" s="37"/>
      <c r="AQ15" s="37"/>
    </row>
    <row r="16" spans="1:43" s="4" customFormat="1" ht="15" customHeight="1">
      <c r="A16" s="451" t="s">
        <v>999</v>
      </c>
      <c r="B16" s="159"/>
      <c r="C16" s="461">
        <v>15.5</v>
      </c>
      <c r="D16" s="160">
        <v>18</v>
      </c>
      <c r="E16" s="151">
        <v>651700</v>
      </c>
      <c r="F16" s="124"/>
      <c r="G16" s="471">
        <f t="shared" si="0"/>
        <v>0</v>
      </c>
      <c r="H16" s="458" t="s">
        <v>198</v>
      </c>
      <c r="I16" s="450">
        <v>0.75</v>
      </c>
      <c r="J16" s="240">
        <v>130</v>
      </c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</row>
    <row r="17" spans="1:43" s="4" customFormat="1" ht="15" customHeight="1">
      <c r="A17" s="451" t="s">
        <v>1000</v>
      </c>
      <c r="B17" s="159"/>
      <c r="C17" s="461">
        <v>12.1</v>
      </c>
      <c r="D17" s="150">
        <v>13.6</v>
      </c>
      <c r="E17" s="151">
        <v>561700</v>
      </c>
      <c r="F17" s="124"/>
      <c r="G17" s="471">
        <f t="shared" si="0"/>
        <v>0</v>
      </c>
      <c r="H17" s="458" t="s">
        <v>198</v>
      </c>
      <c r="I17" s="450">
        <v>0.75</v>
      </c>
      <c r="J17" s="240">
        <v>129</v>
      </c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</row>
    <row r="18" spans="1:43" s="4" customFormat="1" ht="15" customHeight="1">
      <c r="A18" s="451" t="s">
        <v>1001</v>
      </c>
      <c r="B18" s="159"/>
      <c r="C18" s="149">
        <v>14</v>
      </c>
      <c r="D18" s="160">
        <v>16</v>
      </c>
      <c r="E18" s="151">
        <v>594200</v>
      </c>
      <c r="F18" s="124"/>
      <c r="G18" s="471">
        <f t="shared" si="0"/>
        <v>0</v>
      </c>
      <c r="H18" s="458" t="s">
        <v>198</v>
      </c>
      <c r="I18" s="450">
        <v>0.75</v>
      </c>
      <c r="J18" s="240">
        <v>130</v>
      </c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</row>
    <row r="19" spans="1:43" s="4" customFormat="1" ht="15" customHeight="1">
      <c r="A19" s="451" t="s">
        <v>1002</v>
      </c>
      <c r="B19" s="159"/>
      <c r="C19" s="461">
        <v>15.5</v>
      </c>
      <c r="D19" s="160">
        <v>18</v>
      </c>
      <c r="E19" s="151">
        <v>664400</v>
      </c>
      <c r="F19" s="124"/>
      <c r="G19" s="471">
        <f t="shared" si="0"/>
        <v>0</v>
      </c>
      <c r="H19" s="458" t="s">
        <v>198</v>
      </c>
      <c r="I19" s="450">
        <v>0.75</v>
      </c>
      <c r="J19" s="240">
        <v>130</v>
      </c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</row>
    <row r="20" spans="1:43" s="4" customFormat="1" ht="29.45" customHeight="1">
      <c r="A20" s="877" t="s">
        <v>479</v>
      </c>
      <c r="B20" s="878"/>
      <c r="C20" s="878"/>
      <c r="D20" s="878"/>
      <c r="E20" s="878"/>
      <c r="F20" s="878"/>
      <c r="G20" s="120"/>
      <c r="H20" s="121"/>
      <c r="I20" s="121"/>
      <c r="J20" s="253"/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</row>
    <row r="21" spans="1:43" s="4" customFormat="1" ht="29.45" customHeight="1">
      <c r="A21" s="862" t="s">
        <v>229</v>
      </c>
      <c r="B21" s="863"/>
      <c r="C21" s="863"/>
      <c r="D21" s="863"/>
      <c r="E21" s="863"/>
      <c r="F21" s="863"/>
      <c r="G21" s="863"/>
      <c r="H21" s="863"/>
      <c r="I21" s="863"/>
      <c r="J21" s="864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</row>
    <row r="22" spans="1:43" s="4" customFormat="1" ht="15" customHeight="1">
      <c r="A22" s="451" t="s">
        <v>1003</v>
      </c>
      <c r="B22" s="159"/>
      <c r="C22" s="461">
        <v>22.4</v>
      </c>
      <c r="D22" s="150">
        <v>22.4</v>
      </c>
      <c r="E22" s="151">
        <v>843000</v>
      </c>
      <c r="F22" s="124"/>
      <c r="G22" s="471">
        <f t="shared" ref="G22:G27" si="1">E22*F22</f>
        <v>0</v>
      </c>
      <c r="H22" s="458" t="s">
        <v>500</v>
      </c>
      <c r="I22" s="450">
        <v>0.75</v>
      </c>
      <c r="J22" s="240">
        <v>187</v>
      </c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</row>
    <row r="23" spans="1:43" s="4" customFormat="1" ht="15" customHeight="1">
      <c r="A23" s="451" t="s">
        <v>1004</v>
      </c>
      <c r="B23" s="159"/>
      <c r="C23" s="149">
        <v>28</v>
      </c>
      <c r="D23" s="160">
        <v>28</v>
      </c>
      <c r="E23" s="151">
        <v>934700</v>
      </c>
      <c r="F23" s="124"/>
      <c r="G23" s="471">
        <f t="shared" si="1"/>
        <v>0</v>
      </c>
      <c r="H23" s="458" t="s">
        <v>500</v>
      </c>
      <c r="I23" s="450">
        <v>0.75</v>
      </c>
      <c r="J23" s="240">
        <v>195</v>
      </c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37"/>
      <c r="AP23" s="37"/>
      <c r="AQ23" s="37"/>
    </row>
    <row r="24" spans="1:43" s="4" customFormat="1" ht="15" customHeight="1">
      <c r="A24" s="451" t="s">
        <v>1005</v>
      </c>
      <c r="B24" s="159"/>
      <c r="C24" s="461">
        <v>33.5</v>
      </c>
      <c r="D24" s="150">
        <v>33.5</v>
      </c>
      <c r="E24" s="151">
        <v>1097800</v>
      </c>
      <c r="F24" s="124"/>
      <c r="G24" s="471">
        <f t="shared" si="1"/>
        <v>0</v>
      </c>
      <c r="H24" s="458" t="s">
        <v>500</v>
      </c>
      <c r="I24" s="450">
        <v>0.75</v>
      </c>
      <c r="J24" s="240">
        <v>198</v>
      </c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7"/>
      <c r="AM24" s="37"/>
      <c r="AN24" s="37"/>
      <c r="AO24" s="37"/>
      <c r="AP24" s="37"/>
      <c r="AQ24" s="37"/>
    </row>
    <row r="25" spans="1:43" s="4" customFormat="1" ht="15" customHeight="1">
      <c r="A25" s="451" t="s">
        <v>1006</v>
      </c>
      <c r="B25" s="159"/>
      <c r="C25" s="149">
        <v>40</v>
      </c>
      <c r="D25" s="160">
        <v>40</v>
      </c>
      <c r="E25" s="151">
        <v>1196300</v>
      </c>
      <c r="F25" s="124"/>
      <c r="G25" s="471">
        <f t="shared" si="1"/>
        <v>0</v>
      </c>
      <c r="H25" s="172" t="s">
        <v>1946</v>
      </c>
      <c r="I25" s="668">
        <v>1.24</v>
      </c>
      <c r="J25" s="240">
        <v>231</v>
      </c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</row>
    <row r="26" spans="1:43" s="4" customFormat="1" ht="15" customHeight="1">
      <c r="A26" s="451" t="s">
        <v>1007</v>
      </c>
      <c r="B26" s="159"/>
      <c r="C26" s="149">
        <v>45</v>
      </c>
      <c r="D26" s="149">
        <v>45</v>
      </c>
      <c r="E26" s="151">
        <v>1463200</v>
      </c>
      <c r="F26" s="124"/>
      <c r="G26" s="471">
        <f t="shared" si="1"/>
        <v>0</v>
      </c>
      <c r="H26" s="172" t="s">
        <v>1946</v>
      </c>
      <c r="I26" s="677">
        <v>1.24</v>
      </c>
      <c r="J26" s="240">
        <v>231</v>
      </c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7"/>
      <c r="AM26" s="37"/>
      <c r="AN26" s="37"/>
      <c r="AO26" s="37"/>
      <c r="AP26" s="37"/>
      <c r="AQ26" s="37"/>
    </row>
    <row r="27" spans="1:43" s="4" customFormat="1" ht="15" customHeight="1">
      <c r="A27" s="451" t="s">
        <v>1008</v>
      </c>
      <c r="B27" s="159"/>
      <c r="C27" s="149">
        <v>50</v>
      </c>
      <c r="D27" s="149">
        <v>55</v>
      </c>
      <c r="E27" s="151">
        <v>1638800</v>
      </c>
      <c r="F27" s="124"/>
      <c r="G27" s="471">
        <f t="shared" si="1"/>
        <v>0</v>
      </c>
      <c r="H27" s="172" t="s">
        <v>1946</v>
      </c>
      <c r="I27" s="677">
        <v>1.24</v>
      </c>
      <c r="J27" s="240">
        <v>235</v>
      </c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</row>
    <row r="28" spans="1:43" ht="29.45" customHeight="1">
      <c r="A28" s="877" t="s">
        <v>480</v>
      </c>
      <c r="B28" s="878"/>
      <c r="C28" s="878"/>
      <c r="D28" s="878"/>
      <c r="E28" s="878"/>
      <c r="F28" s="878"/>
      <c r="G28" s="173"/>
      <c r="H28" s="174"/>
      <c r="I28" s="174"/>
      <c r="J28" s="279"/>
      <c r="K28" s="74"/>
      <c r="L28" s="37"/>
      <c r="M28" s="37"/>
      <c r="N28" s="37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</row>
    <row r="29" spans="1:43" s="31" customFormat="1" ht="29.45" customHeight="1">
      <c r="A29" s="862" t="s">
        <v>88</v>
      </c>
      <c r="B29" s="863"/>
      <c r="C29" s="863"/>
      <c r="D29" s="863"/>
      <c r="E29" s="863"/>
      <c r="F29" s="863"/>
      <c r="G29" s="863"/>
      <c r="H29" s="863"/>
      <c r="I29" s="863"/>
      <c r="J29" s="864"/>
      <c r="K29" s="74"/>
      <c r="L29" s="37"/>
      <c r="M29" s="37"/>
      <c r="N29" s="37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</row>
    <row r="30" spans="1:43" s="4" customFormat="1" ht="15" customHeight="1">
      <c r="A30" s="451" t="s">
        <v>1009</v>
      </c>
      <c r="B30" s="175"/>
      <c r="C30" s="461">
        <v>22.4</v>
      </c>
      <c r="D30" s="149">
        <v>25</v>
      </c>
      <c r="E30" s="151">
        <v>1222900</v>
      </c>
      <c r="F30" s="152"/>
      <c r="G30" s="471">
        <f>E30*F30</f>
        <v>0</v>
      </c>
      <c r="H30" s="172" t="s">
        <v>199</v>
      </c>
      <c r="I30" s="450">
        <v>1.202</v>
      </c>
      <c r="J30" s="240">
        <v>282</v>
      </c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</row>
    <row r="31" spans="1:43" s="4" customFormat="1" ht="15" customHeight="1">
      <c r="A31" s="451" t="s">
        <v>1010</v>
      </c>
      <c r="B31" s="175"/>
      <c r="C31" s="149">
        <v>28</v>
      </c>
      <c r="D31" s="461">
        <v>31.5</v>
      </c>
      <c r="E31" s="151">
        <v>1312000</v>
      </c>
      <c r="F31" s="152"/>
      <c r="G31" s="471">
        <f>E31*F31</f>
        <v>0</v>
      </c>
      <c r="H31" s="172" t="s">
        <v>199</v>
      </c>
      <c r="I31" s="450">
        <v>1.202</v>
      </c>
      <c r="J31" s="240">
        <v>282</v>
      </c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</row>
    <row r="32" spans="1:43" ht="15" customHeight="1">
      <c r="A32" s="451" t="s">
        <v>1011</v>
      </c>
      <c r="B32" s="175"/>
      <c r="C32" s="461">
        <v>33.5</v>
      </c>
      <c r="D32" s="461">
        <v>37.5</v>
      </c>
      <c r="E32" s="151">
        <v>1574600</v>
      </c>
      <c r="F32" s="152"/>
      <c r="G32" s="471">
        <f>E32*F32</f>
        <v>0</v>
      </c>
      <c r="H32" s="172" t="s">
        <v>199</v>
      </c>
      <c r="I32" s="450">
        <v>1.202</v>
      </c>
      <c r="J32" s="240">
        <v>282</v>
      </c>
      <c r="K32" s="74"/>
      <c r="L32" s="37"/>
      <c r="M32" s="37"/>
      <c r="N32" s="37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</row>
    <row r="33" spans="1:43" ht="15" customHeight="1">
      <c r="A33" s="451" t="s">
        <v>1012</v>
      </c>
      <c r="B33" s="175"/>
      <c r="C33" s="149">
        <v>40</v>
      </c>
      <c r="D33" s="149">
        <v>45</v>
      </c>
      <c r="E33" s="151">
        <v>1847000</v>
      </c>
      <c r="F33" s="152"/>
      <c r="G33" s="471">
        <f>E33*F33</f>
        <v>0</v>
      </c>
      <c r="H33" s="172" t="s">
        <v>200</v>
      </c>
      <c r="I33" s="450">
        <v>1.603</v>
      </c>
      <c r="J33" s="240">
        <v>308</v>
      </c>
      <c r="K33" s="37"/>
      <c r="L33" s="37"/>
      <c r="M33" s="37"/>
      <c r="N33" s="37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</row>
    <row r="34" spans="1:43" s="2" customFormat="1" ht="15" customHeight="1">
      <c r="A34" s="451" t="s">
        <v>1013</v>
      </c>
      <c r="B34" s="175"/>
      <c r="C34" s="149">
        <v>45</v>
      </c>
      <c r="D34" s="149">
        <v>50</v>
      </c>
      <c r="E34" s="151">
        <v>2099900</v>
      </c>
      <c r="F34" s="152"/>
      <c r="G34" s="471">
        <f>E34*F34</f>
        <v>0</v>
      </c>
      <c r="H34" s="172" t="s">
        <v>200</v>
      </c>
      <c r="I34" s="450">
        <v>1.603</v>
      </c>
      <c r="J34" s="240">
        <v>308</v>
      </c>
      <c r="K34" s="37"/>
      <c r="L34" s="37"/>
      <c r="M34" s="37"/>
      <c r="N34" s="37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</row>
    <row r="35" spans="1:43" ht="29.45" customHeight="1">
      <c r="A35" s="877" t="s">
        <v>481</v>
      </c>
      <c r="B35" s="878"/>
      <c r="C35" s="878"/>
      <c r="D35" s="878"/>
      <c r="E35" s="878"/>
      <c r="F35" s="878"/>
      <c r="G35" s="120"/>
      <c r="H35" s="121"/>
      <c r="I35" s="121"/>
      <c r="J35" s="253"/>
      <c r="K35" s="45"/>
      <c r="L35" s="37"/>
      <c r="M35" s="37"/>
      <c r="N35" s="37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</row>
    <row r="36" spans="1:43" s="31" customFormat="1" ht="29.45" customHeight="1">
      <c r="A36" s="862" t="s">
        <v>73</v>
      </c>
      <c r="B36" s="863"/>
      <c r="C36" s="863"/>
      <c r="D36" s="863"/>
      <c r="E36" s="863"/>
      <c r="F36" s="863"/>
      <c r="G36" s="863"/>
      <c r="H36" s="863"/>
      <c r="I36" s="863"/>
      <c r="J36" s="864"/>
      <c r="K36" s="45"/>
      <c r="L36" s="37"/>
      <c r="M36" s="37"/>
      <c r="N36" s="37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</row>
    <row r="37" spans="1:43" s="73" customFormat="1" ht="16.5" customHeight="1">
      <c r="A37" s="460" t="s">
        <v>1014</v>
      </c>
      <c r="B37" s="159"/>
      <c r="C37" s="461">
        <v>22.4</v>
      </c>
      <c r="D37" s="160">
        <v>25</v>
      </c>
      <c r="E37" s="151">
        <v>1067200</v>
      </c>
      <c r="F37" s="124"/>
      <c r="G37" s="471">
        <f t="shared" ref="G37:G42" si="2">E37*F37</f>
        <v>0</v>
      </c>
      <c r="H37" s="172" t="s">
        <v>199</v>
      </c>
      <c r="I37" s="465">
        <v>1.202</v>
      </c>
      <c r="J37" s="240">
        <v>273</v>
      </c>
      <c r="K37" s="72"/>
      <c r="L37" s="37"/>
      <c r="M37" s="37"/>
      <c r="N37" s="37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</row>
    <row r="38" spans="1:43" s="73" customFormat="1" ht="16.5" customHeight="1">
      <c r="A38" s="460" t="s">
        <v>1015</v>
      </c>
      <c r="B38" s="159"/>
      <c r="C38" s="149">
        <v>28</v>
      </c>
      <c r="D38" s="150">
        <v>31.5</v>
      </c>
      <c r="E38" s="151">
        <v>1183300</v>
      </c>
      <c r="F38" s="124"/>
      <c r="G38" s="471">
        <f t="shared" si="2"/>
        <v>0</v>
      </c>
      <c r="H38" s="172" t="s">
        <v>199</v>
      </c>
      <c r="I38" s="465">
        <v>1.202</v>
      </c>
      <c r="J38" s="240">
        <v>273</v>
      </c>
      <c r="K38" s="72"/>
      <c r="L38" s="37"/>
      <c r="M38" s="37"/>
      <c r="N38" s="37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</row>
    <row r="39" spans="1:43" ht="16.5" customHeight="1">
      <c r="A39" s="460" t="s">
        <v>1016</v>
      </c>
      <c r="B39" s="159"/>
      <c r="C39" s="461">
        <v>33.5</v>
      </c>
      <c r="D39" s="150">
        <v>37.5</v>
      </c>
      <c r="E39" s="151">
        <v>1390100</v>
      </c>
      <c r="F39" s="124"/>
      <c r="G39" s="471">
        <f t="shared" si="2"/>
        <v>0</v>
      </c>
      <c r="H39" s="172" t="s">
        <v>200</v>
      </c>
      <c r="I39" s="465">
        <v>1.603</v>
      </c>
      <c r="J39" s="240">
        <v>299</v>
      </c>
      <c r="K39" s="45"/>
      <c r="L39" s="37"/>
      <c r="M39" s="37"/>
      <c r="N39" s="37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</row>
    <row r="40" spans="1:43" ht="16.5" customHeight="1">
      <c r="A40" s="460" t="s">
        <v>1017</v>
      </c>
      <c r="B40" s="159"/>
      <c r="C40" s="149">
        <v>40</v>
      </c>
      <c r="D40" s="160">
        <v>45</v>
      </c>
      <c r="E40" s="151">
        <v>1514400</v>
      </c>
      <c r="F40" s="124"/>
      <c r="G40" s="471">
        <f t="shared" si="2"/>
        <v>0</v>
      </c>
      <c r="H40" s="172" t="s">
        <v>200</v>
      </c>
      <c r="I40" s="465">
        <v>1.603</v>
      </c>
      <c r="J40" s="240">
        <v>299</v>
      </c>
      <c r="K40" s="45"/>
      <c r="L40" s="37"/>
      <c r="M40" s="37"/>
      <c r="N40" s="37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</row>
    <row r="41" spans="1:43" s="2" customFormat="1" ht="16.5" customHeight="1">
      <c r="A41" s="460" t="s">
        <v>1018</v>
      </c>
      <c r="B41" s="159"/>
      <c r="C41" s="149">
        <v>45</v>
      </c>
      <c r="D41" s="160">
        <v>50</v>
      </c>
      <c r="E41" s="151">
        <v>1852500</v>
      </c>
      <c r="F41" s="124"/>
      <c r="G41" s="471">
        <f t="shared" si="2"/>
        <v>0</v>
      </c>
      <c r="H41" s="172" t="s">
        <v>200</v>
      </c>
      <c r="I41" s="465">
        <v>1.603</v>
      </c>
      <c r="J41" s="240">
        <v>299</v>
      </c>
      <c r="K41" s="36"/>
      <c r="L41" s="37"/>
      <c r="M41" s="37"/>
      <c r="N41" s="37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</row>
    <row r="42" spans="1:43" s="2" customFormat="1" ht="19.5" customHeight="1">
      <c r="A42" s="460" t="s">
        <v>1019</v>
      </c>
      <c r="B42" s="159"/>
      <c r="C42" s="149">
        <v>50</v>
      </c>
      <c r="D42" s="160">
        <v>50</v>
      </c>
      <c r="E42" s="151">
        <v>2074700</v>
      </c>
      <c r="F42" s="176"/>
      <c r="G42" s="471">
        <f t="shared" si="2"/>
        <v>0</v>
      </c>
      <c r="H42" s="172" t="s">
        <v>200</v>
      </c>
      <c r="I42" s="465">
        <v>1.603</v>
      </c>
      <c r="J42" s="240">
        <v>299</v>
      </c>
      <c r="K42" s="36"/>
      <c r="L42" s="37"/>
      <c r="M42" s="37"/>
      <c r="N42" s="37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</row>
    <row r="43" spans="1:43" ht="29.45" customHeight="1">
      <c r="A43" s="877" t="s">
        <v>578</v>
      </c>
      <c r="B43" s="878"/>
      <c r="C43" s="878"/>
      <c r="D43" s="878"/>
      <c r="E43" s="878"/>
      <c r="F43" s="878"/>
      <c r="G43" s="878"/>
      <c r="H43" s="878"/>
      <c r="I43" s="878"/>
      <c r="J43" s="879"/>
      <c r="K43" s="45"/>
      <c r="L43" s="37"/>
      <c r="M43" s="37"/>
      <c r="N43" s="37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</row>
    <row r="44" spans="1:43" s="31" customFormat="1" ht="29.45" customHeight="1">
      <c r="A44" s="862" t="s">
        <v>80</v>
      </c>
      <c r="B44" s="863"/>
      <c r="C44" s="863"/>
      <c r="D44" s="863"/>
      <c r="E44" s="863"/>
      <c r="F44" s="863"/>
      <c r="G44" s="863"/>
      <c r="H44" s="863"/>
      <c r="I44" s="863"/>
      <c r="J44" s="864"/>
      <c r="K44" s="45"/>
      <c r="L44" s="37"/>
      <c r="M44" s="37"/>
      <c r="N44" s="37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</row>
    <row r="45" spans="1:43" ht="21" customHeight="1">
      <c r="A45" s="451" t="s">
        <v>1020</v>
      </c>
      <c r="B45" s="177"/>
      <c r="C45" s="461">
        <v>1.1000000000000001</v>
      </c>
      <c r="D45" s="461">
        <v>1.3</v>
      </c>
      <c r="E45" s="151">
        <v>86600</v>
      </c>
      <c r="F45" s="152"/>
      <c r="G45" s="471">
        <f t="shared" ref="G45:G53" si="3">E45*F45</f>
        <v>0</v>
      </c>
      <c r="H45" s="178" t="s">
        <v>124</v>
      </c>
      <c r="I45" s="450">
        <v>0.09</v>
      </c>
      <c r="J45" s="237">
        <v>10</v>
      </c>
      <c r="K45" s="74"/>
      <c r="L45" s="37"/>
      <c r="M45" s="37"/>
      <c r="N45" s="37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</row>
    <row r="46" spans="1:43" ht="21" customHeight="1">
      <c r="A46" s="451" t="s">
        <v>1021</v>
      </c>
      <c r="B46" s="177"/>
      <c r="C46" s="461">
        <v>2.2000000000000002</v>
      </c>
      <c r="D46" s="461">
        <v>2.8</v>
      </c>
      <c r="E46" s="151">
        <v>90900</v>
      </c>
      <c r="F46" s="152"/>
      <c r="G46" s="471">
        <f t="shared" si="3"/>
        <v>0</v>
      </c>
      <c r="H46" s="178" t="s">
        <v>124</v>
      </c>
      <c r="I46" s="450">
        <v>0.09</v>
      </c>
      <c r="J46" s="237">
        <v>10</v>
      </c>
      <c r="K46" s="74"/>
      <c r="L46" s="37"/>
      <c r="M46" s="37"/>
      <c r="N46" s="37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</row>
    <row r="47" spans="1:43" ht="21" customHeight="1">
      <c r="A47" s="451" t="s">
        <v>1022</v>
      </c>
      <c r="B47" s="177"/>
      <c r="C47" s="461">
        <v>2.8</v>
      </c>
      <c r="D47" s="461">
        <v>3.2</v>
      </c>
      <c r="E47" s="151">
        <v>96700</v>
      </c>
      <c r="F47" s="152"/>
      <c r="G47" s="471">
        <f t="shared" si="3"/>
        <v>0</v>
      </c>
      <c r="H47" s="178" t="s">
        <v>124</v>
      </c>
      <c r="I47" s="450">
        <v>0.09</v>
      </c>
      <c r="J47" s="237">
        <v>10</v>
      </c>
      <c r="K47" s="74"/>
      <c r="L47" s="37"/>
      <c r="M47" s="37"/>
      <c r="N47" s="37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</row>
    <row r="48" spans="1:43" ht="21" customHeight="1">
      <c r="A48" s="451" t="s">
        <v>1023</v>
      </c>
      <c r="B48" s="177"/>
      <c r="C48" s="461">
        <v>3.6</v>
      </c>
      <c r="D48" s="461">
        <v>4.0999999999999996</v>
      </c>
      <c r="E48" s="151">
        <v>99100</v>
      </c>
      <c r="F48" s="152"/>
      <c r="G48" s="471">
        <f t="shared" si="3"/>
        <v>0</v>
      </c>
      <c r="H48" s="178" t="s">
        <v>124</v>
      </c>
      <c r="I48" s="450">
        <v>0.09</v>
      </c>
      <c r="J48" s="237">
        <v>11</v>
      </c>
      <c r="K48" s="74"/>
      <c r="L48" s="37"/>
      <c r="M48" s="37"/>
      <c r="N48" s="37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</row>
    <row r="49" spans="1:43" ht="21" customHeight="1">
      <c r="A49" s="451" t="s">
        <v>1024</v>
      </c>
      <c r="B49" s="177"/>
      <c r="C49" s="461">
        <v>4.5</v>
      </c>
      <c r="D49" s="149">
        <v>5</v>
      </c>
      <c r="E49" s="151">
        <v>104800</v>
      </c>
      <c r="F49" s="152"/>
      <c r="G49" s="471">
        <f t="shared" si="3"/>
        <v>0</v>
      </c>
      <c r="H49" s="178" t="s">
        <v>124</v>
      </c>
      <c r="I49" s="450">
        <v>0.09</v>
      </c>
      <c r="J49" s="237">
        <v>11</v>
      </c>
      <c r="K49" s="74"/>
      <c r="L49" s="37"/>
      <c r="M49" s="37"/>
      <c r="N49" s="37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</row>
    <row r="50" spans="1:43" ht="21" customHeight="1">
      <c r="A50" s="451" t="s">
        <v>1025</v>
      </c>
      <c r="B50" s="177"/>
      <c r="C50" s="461">
        <v>5.6</v>
      </c>
      <c r="D50" s="461">
        <v>6.3</v>
      </c>
      <c r="E50" s="151">
        <v>107600</v>
      </c>
      <c r="F50" s="152"/>
      <c r="G50" s="471">
        <f t="shared" si="3"/>
        <v>0</v>
      </c>
      <c r="H50" s="178" t="s">
        <v>125</v>
      </c>
      <c r="I50" s="450">
        <v>0.184</v>
      </c>
      <c r="J50" s="237">
        <v>19</v>
      </c>
      <c r="K50" s="74"/>
      <c r="L50" s="37"/>
      <c r="M50" s="37"/>
      <c r="N50" s="37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</row>
    <row r="51" spans="1:43" ht="21" customHeight="1">
      <c r="A51" s="451" t="s">
        <v>1026</v>
      </c>
      <c r="B51" s="177"/>
      <c r="C51" s="461">
        <v>7.1</v>
      </c>
      <c r="D51" s="149">
        <v>8</v>
      </c>
      <c r="E51" s="151">
        <v>115500</v>
      </c>
      <c r="F51" s="152"/>
      <c r="G51" s="471">
        <f t="shared" si="3"/>
        <v>0</v>
      </c>
      <c r="H51" s="178" t="s">
        <v>125</v>
      </c>
      <c r="I51" s="450">
        <v>0.184</v>
      </c>
      <c r="J51" s="237">
        <v>19</v>
      </c>
      <c r="K51" s="74"/>
      <c r="L51" s="37"/>
      <c r="M51" s="37"/>
      <c r="N51" s="37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</row>
    <row r="52" spans="1:43" ht="21" customHeight="1">
      <c r="A52" s="451" t="s">
        <v>1027</v>
      </c>
      <c r="B52" s="177"/>
      <c r="C52" s="179">
        <v>8</v>
      </c>
      <c r="D52" s="179">
        <v>9</v>
      </c>
      <c r="E52" s="151">
        <v>128400</v>
      </c>
      <c r="F52" s="152"/>
      <c r="G52" s="471">
        <f t="shared" si="3"/>
        <v>0</v>
      </c>
      <c r="H52" s="178" t="s">
        <v>266</v>
      </c>
      <c r="I52" s="450">
        <v>0.184</v>
      </c>
      <c r="J52" s="237">
        <v>24</v>
      </c>
      <c r="K52" s="74"/>
      <c r="L52" s="37"/>
      <c r="M52" s="37"/>
      <c r="N52" s="37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</row>
    <row r="53" spans="1:43" ht="21" customHeight="1">
      <c r="A53" s="451" t="s">
        <v>1028</v>
      </c>
      <c r="B53" s="177"/>
      <c r="C53" s="179">
        <v>9</v>
      </c>
      <c r="D53" s="179">
        <v>10</v>
      </c>
      <c r="E53" s="151">
        <v>145100</v>
      </c>
      <c r="F53" s="152"/>
      <c r="G53" s="471">
        <f t="shared" si="3"/>
        <v>0</v>
      </c>
      <c r="H53" s="178" t="s">
        <v>266</v>
      </c>
      <c r="I53" s="450">
        <v>0.11</v>
      </c>
      <c r="J53" s="237">
        <v>24</v>
      </c>
      <c r="K53" s="74"/>
      <c r="L53" s="37"/>
      <c r="M53" s="37"/>
      <c r="N53" s="37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</row>
    <row r="54" spans="1:43" ht="29.45" customHeight="1">
      <c r="A54" s="1070" t="s">
        <v>81</v>
      </c>
      <c r="B54" s="1071"/>
      <c r="C54" s="1071"/>
      <c r="D54" s="1071"/>
      <c r="E54" s="1071"/>
      <c r="F54" s="1071"/>
      <c r="G54" s="1071"/>
      <c r="H54" s="1071"/>
      <c r="I54" s="1071"/>
      <c r="J54" s="1072"/>
      <c r="L54" s="37"/>
      <c r="M54" s="37"/>
      <c r="N54" s="37"/>
    </row>
    <row r="55" spans="1:43" s="31" customFormat="1" ht="29.45" customHeight="1">
      <c r="A55" s="862" t="s">
        <v>80</v>
      </c>
      <c r="B55" s="863"/>
      <c r="C55" s="863"/>
      <c r="D55" s="863"/>
      <c r="E55" s="863"/>
      <c r="F55" s="863"/>
      <c r="G55" s="863"/>
      <c r="H55" s="863"/>
      <c r="I55" s="863"/>
      <c r="J55" s="864"/>
      <c r="K55" s="30"/>
      <c r="L55" s="37"/>
      <c r="M55" s="37"/>
      <c r="N55" s="37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</row>
    <row r="56" spans="1:43" ht="15" customHeight="1">
      <c r="A56" s="882" t="s">
        <v>1032</v>
      </c>
      <c r="B56" s="111" t="s">
        <v>1032</v>
      </c>
      <c r="C56" s="1019">
        <v>1.1000000000000001</v>
      </c>
      <c r="D56" s="1019">
        <v>1.3</v>
      </c>
      <c r="E56" s="151">
        <v>77200</v>
      </c>
      <c r="F56" s="180"/>
      <c r="G56" s="471">
        <f t="shared" ref="G56:G65" si="4">E56*F56</f>
        <v>0</v>
      </c>
      <c r="H56" s="181" t="s">
        <v>124</v>
      </c>
      <c r="I56" s="450">
        <v>0.09</v>
      </c>
      <c r="J56" s="237">
        <v>9.5</v>
      </c>
      <c r="K56" s="74"/>
      <c r="L56" s="37"/>
      <c r="M56" s="37"/>
      <c r="N56" s="37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</row>
    <row r="57" spans="1:43" ht="15" customHeight="1">
      <c r="A57" s="730"/>
      <c r="B57" s="111" t="s">
        <v>1267</v>
      </c>
      <c r="C57" s="1020"/>
      <c r="D57" s="1020"/>
      <c r="E57" s="151">
        <v>8900</v>
      </c>
      <c r="F57" s="180"/>
      <c r="G57" s="471">
        <f t="shared" si="4"/>
        <v>0</v>
      </c>
      <c r="H57" s="122"/>
      <c r="I57" s="450">
        <v>0.02</v>
      </c>
      <c r="J57" s="237">
        <v>2.5</v>
      </c>
      <c r="K57" s="74"/>
      <c r="L57" s="37"/>
      <c r="M57" s="37"/>
      <c r="N57" s="37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</row>
    <row r="58" spans="1:43" ht="15" customHeight="1">
      <c r="A58" s="882" t="s">
        <v>1033</v>
      </c>
      <c r="B58" s="111" t="s">
        <v>1037</v>
      </c>
      <c r="C58" s="1019">
        <v>2.2000000000000002</v>
      </c>
      <c r="D58" s="1073">
        <v>2.8</v>
      </c>
      <c r="E58" s="151">
        <v>77500</v>
      </c>
      <c r="F58" s="180"/>
      <c r="G58" s="471">
        <f t="shared" si="4"/>
        <v>0</v>
      </c>
      <c r="H58" s="181" t="s">
        <v>124</v>
      </c>
      <c r="I58" s="450">
        <v>0.09</v>
      </c>
      <c r="J58" s="237">
        <v>9.5</v>
      </c>
      <c r="K58" s="74"/>
      <c r="L58" s="37"/>
      <c r="M58" s="37"/>
      <c r="N58" s="37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</row>
    <row r="59" spans="1:43" ht="15" customHeight="1">
      <c r="A59" s="730"/>
      <c r="B59" s="111" t="s">
        <v>1267</v>
      </c>
      <c r="C59" s="1020"/>
      <c r="D59" s="1074"/>
      <c r="E59" s="151">
        <v>8900</v>
      </c>
      <c r="F59" s="180"/>
      <c r="G59" s="471">
        <f t="shared" si="4"/>
        <v>0</v>
      </c>
      <c r="H59" s="122"/>
      <c r="I59" s="450">
        <v>0.02</v>
      </c>
      <c r="J59" s="237">
        <v>2.5</v>
      </c>
      <c r="K59" s="74"/>
      <c r="L59" s="37"/>
      <c r="M59" s="37"/>
      <c r="N59" s="37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</row>
    <row r="60" spans="1:43" ht="15" customHeight="1">
      <c r="A60" s="882" t="s">
        <v>1034</v>
      </c>
      <c r="B60" s="111" t="s">
        <v>1038</v>
      </c>
      <c r="C60" s="1019">
        <v>2.8</v>
      </c>
      <c r="D60" s="1019">
        <v>3.2</v>
      </c>
      <c r="E60" s="151">
        <v>82400</v>
      </c>
      <c r="F60" s="180"/>
      <c r="G60" s="471">
        <f t="shared" si="4"/>
        <v>0</v>
      </c>
      <c r="H60" s="181" t="s">
        <v>124</v>
      </c>
      <c r="I60" s="450">
        <v>0.09</v>
      </c>
      <c r="J60" s="237">
        <v>9.5</v>
      </c>
      <c r="K60" s="74"/>
      <c r="L60" s="37"/>
      <c r="M60" s="37"/>
      <c r="N60" s="37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</row>
    <row r="61" spans="1:43" ht="15" customHeight="1">
      <c r="A61" s="730"/>
      <c r="B61" s="111" t="s">
        <v>1268</v>
      </c>
      <c r="C61" s="1020"/>
      <c r="D61" s="1020"/>
      <c r="E61" s="151">
        <v>8900</v>
      </c>
      <c r="F61" s="180"/>
      <c r="G61" s="471">
        <f t="shared" si="4"/>
        <v>0</v>
      </c>
      <c r="H61" s="122"/>
      <c r="I61" s="450">
        <v>0.02</v>
      </c>
      <c r="J61" s="237">
        <v>2.5</v>
      </c>
      <c r="K61" s="74"/>
      <c r="L61" s="37"/>
      <c r="M61" s="37"/>
      <c r="N61" s="37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</row>
    <row r="62" spans="1:43" ht="15" customHeight="1">
      <c r="A62" s="882" t="s">
        <v>1035</v>
      </c>
      <c r="B62" s="111" t="s">
        <v>1039</v>
      </c>
      <c r="C62" s="1019">
        <v>3.6</v>
      </c>
      <c r="D62" s="1019">
        <v>4.0999999999999996</v>
      </c>
      <c r="E62" s="151">
        <v>102600</v>
      </c>
      <c r="F62" s="180"/>
      <c r="G62" s="471">
        <f t="shared" si="4"/>
        <v>0</v>
      </c>
      <c r="H62" s="181" t="s">
        <v>124</v>
      </c>
      <c r="I62" s="450">
        <v>0.09</v>
      </c>
      <c r="J62" s="237">
        <v>11</v>
      </c>
      <c r="K62" s="74"/>
      <c r="L62" s="37"/>
      <c r="M62" s="37"/>
      <c r="N62" s="37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</row>
    <row r="63" spans="1:43" ht="15" customHeight="1">
      <c r="A63" s="730"/>
      <c r="B63" s="111" t="s">
        <v>1268</v>
      </c>
      <c r="C63" s="1020"/>
      <c r="D63" s="1020"/>
      <c r="E63" s="151">
        <v>8900</v>
      </c>
      <c r="F63" s="180"/>
      <c r="G63" s="471">
        <f t="shared" si="4"/>
        <v>0</v>
      </c>
      <c r="H63" s="122"/>
      <c r="I63" s="450">
        <v>0.02</v>
      </c>
      <c r="J63" s="237">
        <v>2.5</v>
      </c>
      <c r="K63" s="74"/>
      <c r="L63" s="37"/>
      <c r="M63" s="37"/>
      <c r="N63" s="37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</row>
    <row r="64" spans="1:43" ht="15" customHeight="1">
      <c r="A64" s="882" t="s">
        <v>1036</v>
      </c>
      <c r="B64" s="111" t="s">
        <v>1040</v>
      </c>
      <c r="C64" s="1019">
        <v>4</v>
      </c>
      <c r="D64" s="1019">
        <v>4.5</v>
      </c>
      <c r="E64" s="151">
        <v>105100</v>
      </c>
      <c r="F64" s="180"/>
      <c r="G64" s="471">
        <f t="shared" si="4"/>
        <v>0</v>
      </c>
      <c r="H64" s="181" t="s">
        <v>124</v>
      </c>
      <c r="I64" s="450">
        <v>0.09</v>
      </c>
      <c r="J64" s="237">
        <v>11</v>
      </c>
      <c r="K64" s="74"/>
      <c r="L64" s="37"/>
      <c r="M64" s="37"/>
      <c r="N64" s="37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</row>
    <row r="65" spans="1:43" ht="15" customHeight="1">
      <c r="A65" s="730"/>
      <c r="B65" s="111" t="s">
        <v>1268</v>
      </c>
      <c r="C65" s="1020"/>
      <c r="D65" s="1020"/>
      <c r="E65" s="151">
        <v>8900</v>
      </c>
      <c r="F65" s="180"/>
      <c r="G65" s="471">
        <f t="shared" si="4"/>
        <v>0</v>
      </c>
      <c r="H65" s="122"/>
      <c r="I65" s="450">
        <v>0.02</v>
      </c>
      <c r="J65" s="237">
        <v>2.5</v>
      </c>
      <c r="K65" s="74"/>
      <c r="L65" s="37"/>
      <c r="M65" s="37"/>
      <c r="N65" s="37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</row>
    <row r="66" spans="1:43" ht="29.45" customHeight="1">
      <c r="A66" s="1070" t="s">
        <v>577</v>
      </c>
      <c r="B66" s="1071"/>
      <c r="C66" s="1071"/>
      <c r="D66" s="1071"/>
      <c r="E66" s="1071"/>
      <c r="F66" s="1071"/>
      <c r="G66" s="1071"/>
      <c r="H66" s="1071"/>
      <c r="I66" s="1071"/>
      <c r="J66" s="1072"/>
      <c r="K66" s="74"/>
      <c r="L66" s="37"/>
      <c r="M66" s="37"/>
      <c r="N66" s="37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</row>
    <row r="67" spans="1:43" ht="29.45" customHeight="1">
      <c r="A67" s="862" t="s">
        <v>84</v>
      </c>
      <c r="B67" s="863"/>
      <c r="C67" s="863"/>
      <c r="D67" s="863"/>
      <c r="E67" s="863"/>
      <c r="F67" s="863"/>
      <c r="G67" s="863"/>
      <c r="H67" s="863"/>
      <c r="I67" s="863"/>
      <c r="J67" s="864"/>
      <c r="K67" s="74"/>
      <c r="L67" s="37"/>
      <c r="M67" s="37"/>
      <c r="N67" s="37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</row>
    <row r="68" spans="1:43" ht="17.25" customHeight="1">
      <c r="A68" s="529" t="s">
        <v>1041</v>
      </c>
      <c r="B68" s="182"/>
      <c r="C68" s="461">
        <v>1.1000000000000001</v>
      </c>
      <c r="D68" s="461">
        <v>1.3</v>
      </c>
      <c r="E68" s="151">
        <v>91800</v>
      </c>
      <c r="F68" s="152"/>
      <c r="G68" s="471">
        <f>E68*F68</f>
        <v>0</v>
      </c>
      <c r="H68" s="178" t="s">
        <v>265</v>
      </c>
      <c r="I68" s="450">
        <v>0.17799999999999999</v>
      </c>
      <c r="J68" s="240">
        <v>18.5</v>
      </c>
      <c r="K68" s="74"/>
      <c r="L68" s="37"/>
      <c r="M68" s="37"/>
      <c r="N68" s="37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</row>
    <row r="69" spans="1:43" ht="17.25" customHeight="1">
      <c r="A69" s="529" t="s">
        <v>1042</v>
      </c>
      <c r="B69" s="182"/>
      <c r="C69" s="463">
        <v>2.2000000000000002</v>
      </c>
      <c r="D69" s="179">
        <v>2.8</v>
      </c>
      <c r="E69" s="151">
        <v>96600</v>
      </c>
      <c r="F69" s="152"/>
      <c r="G69" s="471">
        <f>E69*F69</f>
        <v>0</v>
      </c>
      <c r="H69" s="178" t="s">
        <v>265</v>
      </c>
      <c r="I69" s="450">
        <v>0.17799999999999999</v>
      </c>
      <c r="J69" s="240">
        <v>18.5</v>
      </c>
      <c r="K69" s="74"/>
      <c r="L69" s="37"/>
      <c r="M69" s="37"/>
      <c r="N69" s="37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</row>
    <row r="70" spans="1:43" ht="17.25" customHeight="1">
      <c r="A70" s="529" t="s">
        <v>1043</v>
      </c>
      <c r="B70" s="182"/>
      <c r="C70" s="461">
        <v>2.6</v>
      </c>
      <c r="D70" s="461">
        <v>3.5</v>
      </c>
      <c r="E70" s="151">
        <v>102600</v>
      </c>
      <c r="F70" s="152"/>
      <c r="G70" s="471">
        <f>E70*F70</f>
        <v>0</v>
      </c>
      <c r="H70" s="178" t="s">
        <v>265</v>
      </c>
      <c r="I70" s="450">
        <v>0.17799999999999999</v>
      </c>
      <c r="J70" s="240">
        <v>18.5</v>
      </c>
      <c r="K70" s="74"/>
      <c r="L70" s="37"/>
      <c r="M70" s="37"/>
      <c r="N70" s="37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</row>
    <row r="71" spans="1:43" ht="17.25" customHeight="1">
      <c r="A71" s="529" t="s">
        <v>1044</v>
      </c>
      <c r="B71" s="182"/>
      <c r="C71" s="461">
        <v>3.5</v>
      </c>
      <c r="D71" s="149">
        <v>4.5</v>
      </c>
      <c r="E71" s="151">
        <v>105300</v>
      </c>
      <c r="F71" s="152"/>
      <c r="G71" s="471">
        <f>E71*F71</f>
        <v>0</v>
      </c>
      <c r="H71" s="178" t="s">
        <v>265</v>
      </c>
      <c r="I71" s="450">
        <v>0.17799999999999999</v>
      </c>
      <c r="J71" s="240">
        <v>18.5</v>
      </c>
      <c r="K71" s="74"/>
      <c r="L71" s="37"/>
      <c r="M71" s="37"/>
      <c r="N71" s="37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</row>
    <row r="72" spans="1:43" ht="17.25" customHeight="1">
      <c r="A72" s="529" t="s">
        <v>1045</v>
      </c>
      <c r="B72" s="182"/>
      <c r="C72" s="149">
        <v>4.2</v>
      </c>
      <c r="D72" s="149">
        <v>5.2</v>
      </c>
      <c r="E72" s="151">
        <v>111400</v>
      </c>
      <c r="F72" s="152"/>
      <c r="G72" s="471">
        <f>E72*F72</f>
        <v>0</v>
      </c>
      <c r="H72" s="178" t="s">
        <v>265</v>
      </c>
      <c r="I72" s="450">
        <v>0.17799999999999999</v>
      </c>
      <c r="J72" s="240">
        <v>18.5</v>
      </c>
      <c r="K72" s="74"/>
      <c r="L72" s="37"/>
      <c r="M72" s="37"/>
      <c r="N72" s="37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</row>
    <row r="73" spans="1:43" ht="30" customHeight="1">
      <c r="A73" s="1070" t="s">
        <v>576</v>
      </c>
      <c r="B73" s="1071"/>
      <c r="C73" s="1071"/>
      <c r="D73" s="1071"/>
      <c r="E73" s="1071"/>
      <c r="F73" s="1071"/>
      <c r="G73" s="1071"/>
      <c r="H73" s="1071"/>
      <c r="I73" s="1071"/>
      <c r="J73" s="1072"/>
      <c r="K73" s="74"/>
      <c r="L73" s="37"/>
      <c r="M73" s="37"/>
      <c r="N73" s="37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</row>
    <row r="74" spans="1:43" ht="30" customHeight="1">
      <c r="A74" s="862" t="s">
        <v>84</v>
      </c>
      <c r="B74" s="863"/>
      <c r="C74" s="863"/>
      <c r="D74" s="863"/>
      <c r="E74" s="863"/>
      <c r="F74" s="863"/>
      <c r="G74" s="863"/>
      <c r="H74" s="863"/>
      <c r="I74" s="863"/>
      <c r="J74" s="864"/>
      <c r="K74" s="74"/>
      <c r="L74" s="37"/>
      <c r="M74" s="37"/>
      <c r="N74" s="37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</row>
    <row r="75" spans="1:43" ht="17.25" customHeight="1">
      <c r="A75" s="882" t="s">
        <v>1046</v>
      </c>
      <c r="B75" s="111" t="s">
        <v>1046</v>
      </c>
      <c r="C75" s="461">
        <v>1.1000000000000001</v>
      </c>
      <c r="D75" s="461">
        <v>1.3</v>
      </c>
      <c r="E75" s="151">
        <v>82700</v>
      </c>
      <c r="F75" s="152"/>
      <c r="G75" s="471">
        <f t="shared" ref="G75:G84" si="5">E75*F75</f>
        <v>0</v>
      </c>
      <c r="H75" s="178" t="s">
        <v>265</v>
      </c>
      <c r="I75" s="450">
        <v>0.17799999999999999</v>
      </c>
      <c r="J75" s="240">
        <v>18</v>
      </c>
      <c r="K75" s="74"/>
      <c r="L75" s="37"/>
      <c r="M75" s="37"/>
      <c r="N75" s="37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</row>
    <row r="76" spans="1:43" ht="17.25" customHeight="1">
      <c r="A76" s="730"/>
      <c r="B76" s="111" t="s">
        <v>1267</v>
      </c>
      <c r="C76" s="461"/>
      <c r="D76" s="461"/>
      <c r="E76" s="151">
        <v>8900</v>
      </c>
      <c r="F76" s="152"/>
      <c r="G76" s="471">
        <f t="shared" si="5"/>
        <v>0</v>
      </c>
      <c r="H76" s="178"/>
      <c r="I76" s="450">
        <v>0.02</v>
      </c>
      <c r="J76" s="237">
        <v>2.5</v>
      </c>
      <c r="K76" s="74"/>
      <c r="L76" s="37"/>
      <c r="M76" s="37"/>
      <c r="N76" s="37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</row>
    <row r="77" spans="1:43" ht="17.25" customHeight="1">
      <c r="A77" s="882" t="s">
        <v>1047</v>
      </c>
      <c r="B77" s="111" t="s">
        <v>1047</v>
      </c>
      <c r="C77" s="463">
        <v>2.2000000000000002</v>
      </c>
      <c r="D77" s="179">
        <v>2.8</v>
      </c>
      <c r="E77" s="151">
        <v>87000</v>
      </c>
      <c r="F77" s="152"/>
      <c r="G77" s="471">
        <f t="shared" si="5"/>
        <v>0</v>
      </c>
      <c r="H77" s="178" t="s">
        <v>265</v>
      </c>
      <c r="I77" s="450">
        <v>0.17799999999999999</v>
      </c>
      <c r="J77" s="237">
        <v>18</v>
      </c>
      <c r="K77" s="74"/>
      <c r="L77" s="37"/>
      <c r="M77" s="37"/>
      <c r="N77" s="37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</row>
    <row r="78" spans="1:43" ht="17.25" customHeight="1">
      <c r="A78" s="730"/>
      <c r="B78" s="111" t="s">
        <v>1267</v>
      </c>
      <c r="C78" s="463"/>
      <c r="D78" s="179"/>
      <c r="E78" s="151">
        <v>8900</v>
      </c>
      <c r="F78" s="152"/>
      <c r="G78" s="471">
        <f t="shared" si="5"/>
        <v>0</v>
      </c>
      <c r="H78" s="178"/>
      <c r="I78" s="450">
        <v>0.02</v>
      </c>
      <c r="J78" s="237">
        <v>2.5</v>
      </c>
      <c r="K78" s="74"/>
      <c r="L78" s="37"/>
      <c r="M78" s="37"/>
      <c r="N78" s="37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</row>
    <row r="79" spans="1:43" ht="17.25" customHeight="1">
      <c r="A79" s="882" t="s">
        <v>1048</v>
      </c>
      <c r="B79" s="111" t="s">
        <v>1048</v>
      </c>
      <c r="C79" s="461">
        <v>2.6</v>
      </c>
      <c r="D79" s="461">
        <v>3.5</v>
      </c>
      <c r="E79" s="151">
        <v>92400</v>
      </c>
      <c r="F79" s="152"/>
      <c r="G79" s="471">
        <f t="shared" si="5"/>
        <v>0</v>
      </c>
      <c r="H79" s="178" t="s">
        <v>265</v>
      </c>
      <c r="I79" s="450">
        <v>0.17799999999999999</v>
      </c>
      <c r="J79" s="237">
        <v>18</v>
      </c>
      <c r="K79" s="74"/>
      <c r="L79" s="37"/>
      <c r="M79" s="37"/>
      <c r="N79" s="37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</row>
    <row r="80" spans="1:43" ht="17.25" customHeight="1">
      <c r="A80" s="730"/>
      <c r="B80" s="111" t="s">
        <v>1267</v>
      </c>
      <c r="C80" s="461"/>
      <c r="D80" s="461"/>
      <c r="E80" s="151">
        <v>8900</v>
      </c>
      <c r="F80" s="152"/>
      <c r="G80" s="471">
        <f t="shared" si="5"/>
        <v>0</v>
      </c>
      <c r="H80" s="178"/>
      <c r="I80" s="450">
        <v>0.02</v>
      </c>
      <c r="J80" s="237">
        <v>2.5</v>
      </c>
      <c r="K80" s="74"/>
      <c r="L80" s="37"/>
      <c r="M80" s="37"/>
      <c r="N80" s="37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</row>
    <row r="81" spans="1:43" ht="17.25" customHeight="1">
      <c r="A81" s="882" t="s">
        <v>1049</v>
      </c>
      <c r="B81" s="111" t="s">
        <v>1049</v>
      </c>
      <c r="C81" s="461">
        <v>3.5</v>
      </c>
      <c r="D81" s="149">
        <v>4.5</v>
      </c>
      <c r="E81" s="151">
        <v>94800</v>
      </c>
      <c r="F81" s="152"/>
      <c r="G81" s="471">
        <f t="shared" si="5"/>
        <v>0</v>
      </c>
      <c r="H81" s="178" t="s">
        <v>265</v>
      </c>
      <c r="I81" s="450">
        <v>0.17799999999999999</v>
      </c>
      <c r="J81" s="237">
        <v>18</v>
      </c>
      <c r="K81" s="74"/>
      <c r="L81" s="37"/>
      <c r="M81" s="37"/>
      <c r="N81" s="37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</row>
    <row r="82" spans="1:43" ht="17.25" customHeight="1">
      <c r="A82" s="730"/>
      <c r="B82" s="111" t="s">
        <v>1268</v>
      </c>
      <c r="C82" s="461"/>
      <c r="D82" s="149"/>
      <c r="E82" s="151">
        <v>8900</v>
      </c>
      <c r="F82" s="152"/>
      <c r="G82" s="471">
        <f t="shared" si="5"/>
        <v>0</v>
      </c>
      <c r="H82" s="178"/>
      <c r="I82" s="450">
        <v>0.02</v>
      </c>
      <c r="J82" s="237">
        <v>2.5</v>
      </c>
      <c r="K82" s="74"/>
      <c r="L82" s="37"/>
      <c r="M82" s="37"/>
      <c r="N82" s="37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</row>
    <row r="83" spans="1:43" ht="17.25" customHeight="1">
      <c r="A83" s="882" t="s">
        <v>1050</v>
      </c>
      <c r="B83" s="111" t="s">
        <v>1050</v>
      </c>
      <c r="C83" s="149">
        <v>4.2</v>
      </c>
      <c r="D83" s="149">
        <v>5.2</v>
      </c>
      <c r="E83" s="151">
        <v>100200</v>
      </c>
      <c r="F83" s="152"/>
      <c r="G83" s="471">
        <f t="shared" si="5"/>
        <v>0</v>
      </c>
      <c r="H83" s="178" t="s">
        <v>265</v>
      </c>
      <c r="I83" s="450">
        <v>0.17799999999999999</v>
      </c>
      <c r="J83" s="237">
        <v>18</v>
      </c>
      <c r="K83" s="74"/>
      <c r="L83" s="37"/>
      <c r="M83" s="37"/>
      <c r="N83" s="37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</row>
    <row r="84" spans="1:43" ht="17.25" customHeight="1">
      <c r="A84" s="730"/>
      <c r="B84" s="111" t="s">
        <v>1268</v>
      </c>
      <c r="C84" s="149"/>
      <c r="D84" s="149"/>
      <c r="E84" s="151">
        <v>8900</v>
      </c>
      <c r="F84" s="152"/>
      <c r="G84" s="471">
        <f t="shared" si="5"/>
        <v>0</v>
      </c>
      <c r="H84" s="178"/>
      <c r="I84" s="450">
        <v>0.02</v>
      </c>
      <c r="J84" s="237">
        <v>2.5</v>
      </c>
      <c r="K84" s="74"/>
      <c r="L84" s="37"/>
      <c r="M84" s="37"/>
      <c r="N84" s="37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</row>
    <row r="85" spans="1:43" ht="30" customHeight="1">
      <c r="A85" s="1070" t="s">
        <v>579</v>
      </c>
      <c r="B85" s="1071"/>
      <c r="C85" s="1071"/>
      <c r="D85" s="1071"/>
      <c r="E85" s="1071"/>
      <c r="F85" s="1071"/>
      <c r="G85" s="1071"/>
      <c r="H85" s="1071"/>
      <c r="I85" s="1071"/>
      <c r="J85" s="1072"/>
      <c r="K85" s="74"/>
      <c r="L85" s="37"/>
      <c r="M85" s="37"/>
      <c r="N85" s="37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</row>
    <row r="86" spans="1:43" ht="30" customHeight="1">
      <c r="A86" s="862" t="s">
        <v>525</v>
      </c>
      <c r="B86" s="863"/>
      <c r="C86" s="863"/>
      <c r="D86" s="863"/>
      <c r="E86" s="863"/>
      <c r="F86" s="863"/>
      <c r="G86" s="863"/>
      <c r="H86" s="863"/>
      <c r="I86" s="863"/>
      <c r="J86" s="864"/>
      <c r="K86" s="74"/>
      <c r="L86" s="37"/>
      <c r="M86" s="37"/>
      <c r="N86" s="37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</row>
    <row r="87" spans="1:43" ht="15" customHeight="1">
      <c r="A87" s="882" t="s">
        <v>1051</v>
      </c>
      <c r="B87" s="111" t="s">
        <v>1052</v>
      </c>
      <c r="C87" s="1019">
        <v>1.1000000000000001</v>
      </c>
      <c r="D87" s="1019">
        <v>1.3</v>
      </c>
      <c r="E87" s="151">
        <v>158700</v>
      </c>
      <c r="F87" s="183"/>
      <c r="G87" s="471">
        <f t="shared" ref="G87:G100" si="6">E87*F87</f>
        <v>0</v>
      </c>
      <c r="H87" s="184" t="s">
        <v>527</v>
      </c>
      <c r="I87" s="185">
        <v>0.28599999999999998</v>
      </c>
      <c r="J87" s="280">
        <v>26</v>
      </c>
      <c r="K87" s="74"/>
      <c r="L87" s="37"/>
      <c r="M87" s="37"/>
      <c r="N87" s="37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</row>
    <row r="88" spans="1:43" ht="15" customHeight="1">
      <c r="A88" s="730"/>
      <c r="B88" s="111" t="s">
        <v>1269</v>
      </c>
      <c r="C88" s="1020"/>
      <c r="D88" s="1020"/>
      <c r="E88" s="151">
        <v>36500</v>
      </c>
      <c r="F88" s="183"/>
      <c r="G88" s="471">
        <f t="shared" si="6"/>
        <v>0</v>
      </c>
      <c r="H88" s="459" t="s">
        <v>526</v>
      </c>
      <c r="I88" s="185">
        <v>0.12</v>
      </c>
      <c r="J88" s="280">
        <v>11</v>
      </c>
      <c r="K88" s="74"/>
      <c r="L88" s="37"/>
      <c r="M88" s="37"/>
      <c r="N88" s="37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</row>
    <row r="89" spans="1:43" ht="15" customHeight="1">
      <c r="A89" s="882" t="s">
        <v>1053</v>
      </c>
      <c r="B89" s="111" t="s">
        <v>1054</v>
      </c>
      <c r="C89" s="1019">
        <v>2.2000000000000002</v>
      </c>
      <c r="D89" s="1019">
        <v>2.8</v>
      </c>
      <c r="E89" s="151">
        <v>162200</v>
      </c>
      <c r="F89" s="183"/>
      <c r="G89" s="471">
        <f t="shared" si="6"/>
        <v>0</v>
      </c>
      <c r="H89" s="184" t="s">
        <v>527</v>
      </c>
      <c r="I89" s="185">
        <v>0.28599999999999998</v>
      </c>
      <c r="J89" s="280">
        <v>27</v>
      </c>
      <c r="K89" s="74"/>
      <c r="L89" s="37"/>
      <c r="M89" s="37"/>
      <c r="N89" s="37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</row>
    <row r="90" spans="1:43" ht="15" customHeight="1">
      <c r="A90" s="730"/>
      <c r="B90" s="111" t="s">
        <v>1269</v>
      </c>
      <c r="C90" s="1020"/>
      <c r="D90" s="1020"/>
      <c r="E90" s="151">
        <v>36500</v>
      </c>
      <c r="F90" s="183"/>
      <c r="G90" s="471">
        <f t="shared" si="6"/>
        <v>0</v>
      </c>
      <c r="H90" s="459" t="s">
        <v>526</v>
      </c>
      <c r="I90" s="185">
        <v>0.12</v>
      </c>
      <c r="J90" s="280">
        <v>11</v>
      </c>
      <c r="K90" s="74"/>
      <c r="L90" s="37"/>
      <c r="M90" s="37"/>
      <c r="N90" s="37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</row>
    <row r="91" spans="1:43" ht="15" customHeight="1">
      <c r="A91" s="882" t="s">
        <v>1058</v>
      </c>
      <c r="B91" s="111" t="s">
        <v>1055</v>
      </c>
      <c r="C91" s="1019">
        <v>2.8</v>
      </c>
      <c r="D91" s="1019">
        <v>3.2</v>
      </c>
      <c r="E91" s="151">
        <v>165700</v>
      </c>
      <c r="F91" s="183"/>
      <c r="G91" s="471">
        <f t="shared" si="6"/>
        <v>0</v>
      </c>
      <c r="H91" s="184" t="s">
        <v>527</v>
      </c>
      <c r="I91" s="185">
        <v>0.28599999999999998</v>
      </c>
      <c r="J91" s="280">
        <v>27</v>
      </c>
      <c r="K91" s="74"/>
      <c r="L91" s="37"/>
      <c r="M91" s="37"/>
      <c r="N91" s="37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</row>
    <row r="92" spans="1:43" ht="15" customHeight="1">
      <c r="A92" s="730"/>
      <c r="B92" s="111" t="s">
        <v>1269</v>
      </c>
      <c r="C92" s="1020"/>
      <c r="D92" s="1020"/>
      <c r="E92" s="151">
        <v>36500</v>
      </c>
      <c r="F92" s="183"/>
      <c r="G92" s="471">
        <f t="shared" si="6"/>
        <v>0</v>
      </c>
      <c r="H92" s="459" t="s">
        <v>526</v>
      </c>
      <c r="I92" s="185">
        <v>0.12</v>
      </c>
      <c r="J92" s="280">
        <v>11</v>
      </c>
      <c r="K92" s="74"/>
      <c r="L92" s="37"/>
      <c r="M92" s="37"/>
      <c r="N92" s="37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</row>
    <row r="93" spans="1:43" ht="15" customHeight="1">
      <c r="A93" s="882" t="s">
        <v>1059</v>
      </c>
      <c r="B93" s="111" t="s">
        <v>1056</v>
      </c>
      <c r="C93" s="1019">
        <v>3.6</v>
      </c>
      <c r="D93" s="1019">
        <v>4</v>
      </c>
      <c r="E93" s="151">
        <v>168200</v>
      </c>
      <c r="F93" s="183"/>
      <c r="G93" s="471">
        <f t="shared" si="6"/>
        <v>0</v>
      </c>
      <c r="H93" s="184" t="s">
        <v>527</v>
      </c>
      <c r="I93" s="185">
        <v>0.28599999999999998</v>
      </c>
      <c r="J93" s="280">
        <v>27</v>
      </c>
      <c r="K93" s="74"/>
      <c r="L93" s="37"/>
      <c r="M93" s="37"/>
      <c r="N93" s="37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</row>
    <row r="94" spans="1:43" ht="15" customHeight="1">
      <c r="A94" s="730"/>
      <c r="B94" s="111" t="s">
        <v>1269</v>
      </c>
      <c r="C94" s="1020"/>
      <c r="D94" s="1020"/>
      <c r="E94" s="151">
        <v>36500</v>
      </c>
      <c r="F94" s="183"/>
      <c r="G94" s="471">
        <f t="shared" si="6"/>
        <v>0</v>
      </c>
      <c r="H94" s="459" t="s">
        <v>526</v>
      </c>
      <c r="I94" s="185">
        <v>0.12</v>
      </c>
      <c r="J94" s="280">
        <v>11</v>
      </c>
      <c r="K94" s="74"/>
      <c r="L94" s="37"/>
      <c r="M94" s="37"/>
      <c r="N94" s="37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</row>
    <row r="95" spans="1:43" ht="15" customHeight="1">
      <c r="A95" s="882" t="s">
        <v>1060</v>
      </c>
      <c r="B95" s="111" t="s">
        <v>1057</v>
      </c>
      <c r="C95" s="1019">
        <v>4.5</v>
      </c>
      <c r="D95" s="1019">
        <v>5</v>
      </c>
      <c r="E95" s="151">
        <v>174600</v>
      </c>
      <c r="F95" s="183"/>
      <c r="G95" s="471">
        <f t="shared" si="6"/>
        <v>0</v>
      </c>
      <c r="H95" s="184" t="s">
        <v>528</v>
      </c>
      <c r="I95" s="185">
        <v>0.32400000000000001</v>
      </c>
      <c r="J95" s="280">
        <v>36</v>
      </c>
      <c r="K95" s="74"/>
      <c r="L95" s="37"/>
      <c r="M95" s="37"/>
      <c r="N95" s="37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</row>
    <row r="96" spans="1:43" ht="15" customHeight="1">
      <c r="A96" s="730"/>
      <c r="B96" s="111" t="s">
        <v>1270</v>
      </c>
      <c r="C96" s="1020"/>
      <c r="D96" s="1020"/>
      <c r="E96" s="151">
        <v>43900</v>
      </c>
      <c r="F96" s="183"/>
      <c r="G96" s="471">
        <f t="shared" si="6"/>
        <v>0</v>
      </c>
      <c r="H96" s="459" t="s">
        <v>529</v>
      </c>
      <c r="I96" s="185">
        <v>0.16500000000000001</v>
      </c>
      <c r="J96" s="280">
        <v>14</v>
      </c>
      <c r="K96" s="74"/>
      <c r="L96" s="37"/>
      <c r="M96" s="37"/>
      <c r="N96" s="37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</row>
    <row r="97" spans="1:43" ht="15" customHeight="1">
      <c r="A97" s="882" t="s">
        <v>1062</v>
      </c>
      <c r="B97" s="111" t="s">
        <v>1061</v>
      </c>
      <c r="C97" s="1019">
        <v>5.6</v>
      </c>
      <c r="D97" s="1019">
        <v>6.3</v>
      </c>
      <c r="E97" s="151">
        <v>191900</v>
      </c>
      <c r="F97" s="183"/>
      <c r="G97" s="471">
        <f t="shared" si="6"/>
        <v>0</v>
      </c>
      <c r="H97" s="184" t="s">
        <v>528</v>
      </c>
      <c r="I97" s="185">
        <v>0.32400000000000001</v>
      </c>
      <c r="J97" s="280">
        <v>36</v>
      </c>
      <c r="K97" s="74"/>
      <c r="L97" s="37"/>
      <c r="M97" s="37"/>
      <c r="N97" s="37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</row>
    <row r="98" spans="1:43" ht="15" customHeight="1">
      <c r="A98" s="730"/>
      <c r="B98" s="111" t="s">
        <v>1270</v>
      </c>
      <c r="C98" s="1020"/>
      <c r="D98" s="1020"/>
      <c r="E98" s="151">
        <v>43900</v>
      </c>
      <c r="F98" s="183"/>
      <c r="G98" s="471">
        <f t="shared" si="6"/>
        <v>0</v>
      </c>
      <c r="H98" s="459" t="s">
        <v>529</v>
      </c>
      <c r="I98" s="185">
        <v>0.16500000000000001</v>
      </c>
      <c r="J98" s="280">
        <v>14</v>
      </c>
      <c r="K98" s="74"/>
      <c r="L98" s="37"/>
      <c r="M98" s="37"/>
      <c r="N98" s="37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</row>
    <row r="99" spans="1:43" ht="15" customHeight="1">
      <c r="A99" s="882" t="s">
        <v>1063</v>
      </c>
      <c r="B99" s="111" t="s">
        <v>1064</v>
      </c>
      <c r="C99" s="1019">
        <v>7.1</v>
      </c>
      <c r="D99" s="1019">
        <v>8</v>
      </c>
      <c r="E99" s="151">
        <v>196600</v>
      </c>
      <c r="F99" s="183"/>
      <c r="G99" s="471">
        <f t="shared" si="6"/>
        <v>0</v>
      </c>
      <c r="H99" s="184" t="s">
        <v>528</v>
      </c>
      <c r="I99" s="185">
        <v>0.32400000000000001</v>
      </c>
      <c r="J99" s="280">
        <v>36</v>
      </c>
      <c r="K99" s="74"/>
      <c r="L99" s="37"/>
      <c r="M99" s="37"/>
      <c r="N99" s="37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</row>
    <row r="100" spans="1:43" ht="15" customHeight="1">
      <c r="A100" s="730"/>
      <c r="B100" s="111" t="s">
        <v>1270</v>
      </c>
      <c r="C100" s="1020"/>
      <c r="D100" s="1020"/>
      <c r="E100" s="151">
        <v>43900</v>
      </c>
      <c r="F100" s="183"/>
      <c r="G100" s="471">
        <f t="shared" si="6"/>
        <v>0</v>
      </c>
      <c r="H100" s="459" t="s">
        <v>529</v>
      </c>
      <c r="I100" s="185">
        <v>0.16500000000000001</v>
      </c>
      <c r="J100" s="280">
        <v>14</v>
      </c>
      <c r="K100" s="74"/>
      <c r="L100" s="37"/>
      <c r="M100" s="37"/>
      <c r="N100" s="37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</row>
    <row r="101" spans="1:43" ht="30" customHeight="1">
      <c r="A101" s="1070" t="s">
        <v>580</v>
      </c>
      <c r="B101" s="1071"/>
      <c r="C101" s="1071"/>
      <c r="D101" s="1071"/>
      <c r="E101" s="1071"/>
      <c r="F101" s="1071"/>
      <c r="G101" s="1071"/>
      <c r="H101" s="1071"/>
      <c r="I101" s="1071"/>
      <c r="J101" s="1072"/>
      <c r="K101" s="74"/>
      <c r="L101" s="37"/>
      <c r="M101" s="37"/>
      <c r="N101" s="37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</row>
    <row r="102" spans="1:43" ht="30" customHeight="1">
      <c r="A102" s="862" t="s">
        <v>581</v>
      </c>
      <c r="B102" s="863"/>
      <c r="C102" s="863"/>
      <c r="D102" s="863"/>
      <c r="E102" s="863"/>
      <c r="F102" s="863"/>
      <c r="G102" s="863"/>
      <c r="H102" s="863"/>
      <c r="I102" s="863"/>
      <c r="J102" s="864"/>
      <c r="K102" s="74"/>
      <c r="L102" s="37"/>
      <c r="M102" s="37"/>
      <c r="N102" s="37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</row>
    <row r="103" spans="1:43" ht="15" customHeight="1">
      <c r="A103" s="1047" t="s">
        <v>1065</v>
      </c>
      <c r="B103" s="111" t="s">
        <v>1065</v>
      </c>
      <c r="C103" s="1019">
        <v>5.6</v>
      </c>
      <c r="D103" s="1019">
        <v>6.3</v>
      </c>
      <c r="E103" s="151">
        <v>150300</v>
      </c>
      <c r="F103" s="183"/>
      <c r="G103" s="471">
        <f t="shared" ref="G103:G116" si="7">E103*F103</f>
        <v>0</v>
      </c>
      <c r="H103" s="186" t="s">
        <v>267</v>
      </c>
      <c r="I103" s="185">
        <v>0.33900000000000002</v>
      </c>
      <c r="J103" s="280">
        <v>31.5</v>
      </c>
      <c r="K103" s="74"/>
      <c r="L103" s="37"/>
      <c r="M103" s="37"/>
      <c r="N103" s="37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</row>
    <row r="104" spans="1:43" ht="15" customHeight="1">
      <c r="A104" s="1048"/>
      <c r="B104" s="111" t="s">
        <v>1271</v>
      </c>
      <c r="C104" s="1020"/>
      <c r="D104" s="1020"/>
      <c r="E104" s="151">
        <v>16000</v>
      </c>
      <c r="F104" s="183"/>
      <c r="G104" s="471">
        <f t="shared" si="7"/>
        <v>0</v>
      </c>
      <c r="H104" s="459" t="s">
        <v>225</v>
      </c>
      <c r="I104" s="185">
        <v>0.11700000000000001</v>
      </c>
      <c r="J104" s="280">
        <v>10.5</v>
      </c>
      <c r="K104" s="74"/>
      <c r="L104" s="37"/>
      <c r="M104" s="37"/>
      <c r="N104" s="37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</row>
    <row r="105" spans="1:43" ht="15" customHeight="1">
      <c r="A105" s="1047" t="s">
        <v>1066</v>
      </c>
      <c r="B105" s="111" t="s">
        <v>1066</v>
      </c>
      <c r="C105" s="1019">
        <v>7.1</v>
      </c>
      <c r="D105" s="1019">
        <v>8</v>
      </c>
      <c r="E105" s="151">
        <v>152100</v>
      </c>
      <c r="F105" s="183"/>
      <c r="G105" s="471">
        <f t="shared" si="7"/>
        <v>0</v>
      </c>
      <c r="H105" s="186" t="s">
        <v>267</v>
      </c>
      <c r="I105" s="185">
        <v>0.33900000000000002</v>
      </c>
      <c r="J105" s="280">
        <v>31.5</v>
      </c>
      <c r="K105" s="74"/>
      <c r="L105" s="37"/>
      <c r="M105" s="37"/>
      <c r="N105" s="37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</row>
    <row r="106" spans="1:43" ht="15" customHeight="1">
      <c r="A106" s="1048"/>
      <c r="B106" s="111" t="s">
        <v>1271</v>
      </c>
      <c r="C106" s="1020"/>
      <c r="D106" s="1020"/>
      <c r="E106" s="151">
        <v>16000</v>
      </c>
      <c r="F106" s="183"/>
      <c r="G106" s="471">
        <f t="shared" si="7"/>
        <v>0</v>
      </c>
      <c r="H106" s="459" t="s">
        <v>225</v>
      </c>
      <c r="I106" s="185">
        <v>0.11700000000000001</v>
      </c>
      <c r="J106" s="280">
        <v>10.5</v>
      </c>
      <c r="K106" s="74"/>
      <c r="L106" s="37"/>
      <c r="M106" s="37"/>
      <c r="N106" s="37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</row>
    <row r="107" spans="1:43" ht="15" customHeight="1">
      <c r="A107" s="1047" t="s">
        <v>1067</v>
      </c>
      <c r="B107" s="111" t="s">
        <v>1067</v>
      </c>
      <c r="C107" s="1019">
        <v>9</v>
      </c>
      <c r="D107" s="1019">
        <v>10</v>
      </c>
      <c r="E107" s="151">
        <v>161400</v>
      </c>
      <c r="F107" s="183"/>
      <c r="G107" s="471">
        <f t="shared" si="7"/>
        <v>0</v>
      </c>
      <c r="H107" s="186" t="s">
        <v>267</v>
      </c>
      <c r="I107" s="185">
        <v>0.33900000000000002</v>
      </c>
      <c r="J107" s="280">
        <v>34</v>
      </c>
      <c r="K107" s="74"/>
      <c r="L107" s="37"/>
      <c r="M107" s="37"/>
      <c r="N107" s="37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</row>
    <row r="108" spans="1:43" ht="15" customHeight="1">
      <c r="A108" s="1048"/>
      <c r="B108" s="111" t="s">
        <v>1271</v>
      </c>
      <c r="C108" s="1020"/>
      <c r="D108" s="1020"/>
      <c r="E108" s="151">
        <v>16000</v>
      </c>
      <c r="F108" s="183"/>
      <c r="G108" s="471">
        <f t="shared" si="7"/>
        <v>0</v>
      </c>
      <c r="H108" s="459" t="s">
        <v>225</v>
      </c>
      <c r="I108" s="185">
        <v>0.11700000000000001</v>
      </c>
      <c r="J108" s="280">
        <v>10.5</v>
      </c>
      <c r="K108" s="74"/>
      <c r="L108" s="37"/>
      <c r="M108" s="37"/>
      <c r="N108" s="37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</row>
    <row r="109" spans="1:43" ht="15" customHeight="1">
      <c r="A109" s="1047" t="s">
        <v>1068</v>
      </c>
      <c r="B109" s="111" t="s">
        <v>1068</v>
      </c>
      <c r="C109" s="1019">
        <v>10</v>
      </c>
      <c r="D109" s="1019">
        <v>11.2</v>
      </c>
      <c r="E109" s="151">
        <v>165000</v>
      </c>
      <c r="F109" s="183"/>
      <c r="G109" s="471">
        <f t="shared" si="7"/>
        <v>0</v>
      </c>
      <c r="H109" s="186" t="s">
        <v>267</v>
      </c>
      <c r="I109" s="185">
        <v>0.33900000000000002</v>
      </c>
      <c r="J109" s="280">
        <v>34</v>
      </c>
      <c r="K109" s="74"/>
      <c r="L109" s="37"/>
      <c r="M109" s="37"/>
      <c r="N109" s="37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</row>
    <row r="110" spans="1:43" ht="15" customHeight="1">
      <c r="A110" s="1048"/>
      <c r="B110" s="111" t="s">
        <v>1271</v>
      </c>
      <c r="C110" s="1020"/>
      <c r="D110" s="1020"/>
      <c r="E110" s="151">
        <v>16000</v>
      </c>
      <c r="F110" s="183"/>
      <c r="G110" s="471">
        <f t="shared" si="7"/>
        <v>0</v>
      </c>
      <c r="H110" s="459" t="s">
        <v>225</v>
      </c>
      <c r="I110" s="185">
        <v>0.11700000000000001</v>
      </c>
      <c r="J110" s="280">
        <v>10.5</v>
      </c>
      <c r="K110" s="74"/>
      <c r="L110" s="37"/>
      <c r="M110" s="37"/>
      <c r="N110" s="37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</row>
    <row r="111" spans="1:43" ht="15" customHeight="1">
      <c r="A111" s="1047" t="s">
        <v>1069</v>
      </c>
      <c r="B111" s="111" t="s">
        <v>1069</v>
      </c>
      <c r="C111" s="1019">
        <v>11.2</v>
      </c>
      <c r="D111" s="1019">
        <v>12.5</v>
      </c>
      <c r="E111" s="151">
        <v>169100</v>
      </c>
      <c r="F111" s="183"/>
      <c r="G111" s="471">
        <f t="shared" si="7"/>
        <v>0</v>
      </c>
      <c r="H111" s="186" t="s">
        <v>267</v>
      </c>
      <c r="I111" s="185">
        <v>0.33900000000000002</v>
      </c>
      <c r="J111" s="280">
        <v>34</v>
      </c>
      <c r="K111" s="74"/>
      <c r="L111" s="37"/>
      <c r="M111" s="37"/>
      <c r="N111" s="37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</row>
    <row r="112" spans="1:43" ht="15" customHeight="1">
      <c r="A112" s="1048"/>
      <c r="B112" s="111" t="s">
        <v>1271</v>
      </c>
      <c r="C112" s="1020"/>
      <c r="D112" s="1020"/>
      <c r="E112" s="151">
        <v>16000</v>
      </c>
      <c r="F112" s="183"/>
      <c r="G112" s="471">
        <f t="shared" si="7"/>
        <v>0</v>
      </c>
      <c r="H112" s="459" t="s">
        <v>225</v>
      </c>
      <c r="I112" s="185">
        <v>0.11700000000000001</v>
      </c>
      <c r="J112" s="280">
        <v>10.5</v>
      </c>
      <c r="K112" s="74"/>
      <c r="L112" s="37"/>
      <c r="M112" s="37"/>
      <c r="N112" s="37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</row>
    <row r="113" spans="1:43" ht="15" customHeight="1">
      <c r="A113" s="1047" t="s">
        <v>1070</v>
      </c>
      <c r="B113" s="111" t="s">
        <v>1070</v>
      </c>
      <c r="C113" s="1019">
        <v>12.5</v>
      </c>
      <c r="D113" s="1019">
        <v>14</v>
      </c>
      <c r="E113" s="151">
        <v>201400</v>
      </c>
      <c r="F113" s="183"/>
      <c r="G113" s="471">
        <f t="shared" si="7"/>
        <v>0</v>
      </c>
      <c r="H113" s="186" t="s">
        <v>267</v>
      </c>
      <c r="I113" s="185">
        <v>0.33900000000000002</v>
      </c>
      <c r="J113" s="280">
        <v>34</v>
      </c>
      <c r="K113" s="74"/>
      <c r="L113" s="37"/>
      <c r="M113" s="37"/>
      <c r="N113" s="37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</row>
    <row r="114" spans="1:43" ht="15" customHeight="1">
      <c r="A114" s="1048"/>
      <c r="B114" s="111" t="s">
        <v>1271</v>
      </c>
      <c r="C114" s="1020"/>
      <c r="D114" s="1020"/>
      <c r="E114" s="151">
        <v>16000</v>
      </c>
      <c r="F114" s="183"/>
      <c r="G114" s="471">
        <f t="shared" si="7"/>
        <v>0</v>
      </c>
      <c r="H114" s="459" t="s">
        <v>225</v>
      </c>
      <c r="I114" s="185">
        <v>0.11700000000000001</v>
      </c>
      <c r="J114" s="280">
        <v>10.5</v>
      </c>
      <c r="K114" s="74"/>
      <c r="L114" s="37"/>
      <c r="M114" s="37"/>
      <c r="N114" s="37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</row>
    <row r="115" spans="1:43" ht="15" customHeight="1">
      <c r="A115" s="1047" t="s">
        <v>1071</v>
      </c>
      <c r="B115" s="111" t="s">
        <v>1071</v>
      </c>
      <c r="C115" s="1019">
        <v>14</v>
      </c>
      <c r="D115" s="1019">
        <v>16</v>
      </c>
      <c r="E115" s="151">
        <v>232500</v>
      </c>
      <c r="F115" s="183"/>
      <c r="G115" s="471">
        <f t="shared" si="7"/>
        <v>0</v>
      </c>
      <c r="H115" s="186" t="s">
        <v>267</v>
      </c>
      <c r="I115" s="185">
        <v>0.33900000000000002</v>
      </c>
      <c r="J115" s="280">
        <v>34</v>
      </c>
      <c r="K115" s="74"/>
      <c r="L115" s="37"/>
      <c r="M115" s="37"/>
      <c r="N115" s="37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</row>
    <row r="116" spans="1:43" ht="15" customHeight="1">
      <c r="A116" s="1048"/>
      <c r="B116" s="111" t="s">
        <v>1271</v>
      </c>
      <c r="C116" s="1020"/>
      <c r="D116" s="1020"/>
      <c r="E116" s="151">
        <v>16000</v>
      </c>
      <c r="F116" s="183"/>
      <c r="G116" s="471">
        <f t="shared" si="7"/>
        <v>0</v>
      </c>
      <c r="H116" s="459" t="s">
        <v>225</v>
      </c>
      <c r="I116" s="185">
        <v>0.11700000000000001</v>
      </c>
      <c r="J116" s="280">
        <v>10.5</v>
      </c>
      <c r="K116" s="74"/>
      <c r="L116" s="37"/>
      <c r="M116" s="37"/>
      <c r="N116" s="37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</row>
    <row r="117" spans="1:43" ht="30" customHeight="1">
      <c r="A117" s="1070" t="s">
        <v>580</v>
      </c>
      <c r="B117" s="1071"/>
      <c r="C117" s="1071"/>
      <c r="D117" s="1071"/>
      <c r="E117" s="1071"/>
      <c r="F117" s="1071"/>
      <c r="G117" s="1071"/>
      <c r="H117" s="1071"/>
      <c r="I117" s="1071"/>
      <c r="J117" s="1072"/>
      <c r="K117" s="74"/>
      <c r="L117" s="37"/>
      <c r="M117" s="37"/>
      <c r="N117" s="37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</row>
    <row r="118" spans="1:43" ht="30" customHeight="1">
      <c r="A118" s="862" t="s">
        <v>582</v>
      </c>
      <c r="B118" s="863"/>
      <c r="C118" s="863"/>
      <c r="D118" s="863"/>
      <c r="E118" s="863"/>
      <c r="F118" s="863"/>
      <c r="G118" s="863"/>
      <c r="H118" s="863"/>
      <c r="I118" s="863"/>
      <c r="J118" s="864"/>
      <c r="K118" s="74"/>
      <c r="L118" s="37"/>
      <c r="M118" s="37"/>
      <c r="N118" s="37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</row>
    <row r="119" spans="1:43" ht="15" customHeight="1">
      <c r="A119" s="882" t="s">
        <v>1072</v>
      </c>
      <c r="B119" s="111" t="s">
        <v>1072</v>
      </c>
      <c r="C119" s="1019">
        <v>5.6</v>
      </c>
      <c r="D119" s="1019">
        <v>6.3</v>
      </c>
      <c r="E119" s="151">
        <v>136200</v>
      </c>
      <c r="F119" s="183"/>
      <c r="G119" s="471">
        <f t="shared" ref="G119:G124" si="8">E119*F119</f>
        <v>0</v>
      </c>
      <c r="H119" s="184" t="s">
        <v>128</v>
      </c>
      <c r="I119" s="185">
        <v>0.17399999999999999</v>
      </c>
      <c r="J119" s="280">
        <v>29</v>
      </c>
      <c r="K119" s="74"/>
      <c r="L119" s="37"/>
      <c r="M119" s="37"/>
      <c r="N119" s="37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</row>
    <row r="120" spans="1:43" ht="15" customHeight="1">
      <c r="A120" s="730"/>
      <c r="B120" s="111" t="s">
        <v>1271</v>
      </c>
      <c r="C120" s="1020"/>
      <c r="D120" s="1020"/>
      <c r="E120" s="151">
        <v>16000</v>
      </c>
      <c r="F120" s="183"/>
      <c r="G120" s="471">
        <f t="shared" si="8"/>
        <v>0</v>
      </c>
      <c r="H120" s="459" t="s">
        <v>225</v>
      </c>
      <c r="I120" s="185">
        <v>0.11700000000000001</v>
      </c>
      <c r="J120" s="280">
        <v>10.5</v>
      </c>
      <c r="K120" s="74"/>
      <c r="L120" s="37"/>
      <c r="M120" s="37"/>
      <c r="N120" s="37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</row>
    <row r="121" spans="1:43" ht="15" customHeight="1">
      <c r="A121" s="882" t="s">
        <v>1073</v>
      </c>
      <c r="B121" s="111" t="s">
        <v>1073</v>
      </c>
      <c r="C121" s="1019">
        <v>7.1</v>
      </c>
      <c r="D121" s="1019">
        <v>8</v>
      </c>
      <c r="E121" s="151">
        <v>137000</v>
      </c>
      <c r="F121" s="183"/>
      <c r="G121" s="471">
        <f t="shared" si="8"/>
        <v>0</v>
      </c>
      <c r="H121" s="184" t="s">
        <v>128</v>
      </c>
      <c r="I121" s="185">
        <v>0.17399999999999999</v>
      </c>
      <c r="J121" s="280">
        <v>29.5</v>
      </c>
      <c r="K121" s="74"/>
      <c r="L121" s="37"/>
      <c r="M121" s="37"/>
      <c r="N121" s="37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</row>
    <row r="122" spans="1:43" ht="15" customHeight="1">
      <c r="A122" s="730"/>
      <c r="B122" s="111" t="s">
        <v>1271</v>
      </c>
      <c r="C122" s="1020"/>
      <c r="D122" s="1020"/>
      <c r="E122" s="151">
        <v>16000</v>
      </c>
      <c r="F122" s="183"/>
      <c r="G122" s="471">
        <f t="shared" si="8"/>
        <v>0</v>
      </c>
      <c r="H122" s="459" t="s">
        <v>225</v>
      </c>
      <c r="I122" s="185">
        <v>0.11700000000000001</v>
      </c>
      <c r="J122" s="280">
        <v>10.5</v>
      </c>
      <c r="K122" s="74"/>
      <c r="L122" s="37"/>
      <c r="M122" s="37"/>
      <c r="N122" s="37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</row>
    <row r="123" spans="1:43" ht="15" customHeight="1">
      <c r="A123" s="882" t="s">
        <v>1074</v>
      </c>
      <c r="B123" s="111" t="s">
        <v>1074</v>
      </c>
      <c r="C123" s="1019">
        <v>9</v>
      </c>
      <c r="D123" s="1019">
        <v>10</v>
      </c>
      <c r="E123" s="151">
        <v>145300</v>
      </c>
      <c r="F123" s="183"/>
      <c r="G123" s="471">
        <f t="shared" si="8"/>
        <v>0</v>
      </c>
      <c r="H123" s="186" t="s">
        <v>267</v>
      </c>
      <c r="I123" s="185">
        <v>0.33900000000000002</v>
      </c>
      <c r="J123" s="280">
        <v>29.5</v>
      </c>
      <c r="K123" s="74"/>
      <c r="L123" s="37"/>
      <c r="M123" s="37"/>
      <c r="N123" s="37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</row>
    <row r="124" spans="1:43" ht="15" customHeight="1">
      <c r="A124" s="730"/>
      <c r="B124" s="111" t="s">
        <v>1271</v>
      </c>
      <c r="C124" s="1020"/>
      <c r="D124" s="1020"/>
      <c r="E124" s="151">
        <v>16000</v>
      </c>
      <c r="F124" s="183"/>
      <c r="G124" s="471">
        <f t="shared" si="8"/>
        <v>0</v>
      </c>
      <c r="H124" s="459" t="s">
        <v>225</v>
      </c>
      <c r="I124" s="185">
        <v>0.11700000000000001</v>
      </c>
      <c r="J124" s="280">
        <v>10.5</v>
      </c>
      <c r="K124" s="74"/>
      <c r="L124" s="37"/>
      <c r="M124" s="37"/>
      <c r="N124" s="37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</row>
    <row r="125" spans="1:43" ht="30" customHeight="1">
      <c r="A125" s="1070" t="s">
        <v>583</v>
      </c>
      <c r="B125" s="1071"/>
      <c r="C125" s="1071"/>
      <c r="D125" s="1071"/>
      <c r="E125" s="1071"/>
      <c r="F125" s="1071"/>
      <c r="G125" s="1071"/>
      <c r="H125" s="1071"/>
      <c r="I125" s="1071"/>
      <c r="J125" s="1072"/>
      <c r="L125" s="37"/>
      <c r="M125" s="37"/>
      <c r="N125" s="37"/>
    </row>
    <row r="126" spans="1:43" ht="30" customHeight="1">
      <c r="A126" s="862" t="s">
        <v>82</v>
      </c>
      <c r="B126" s="863"/>
      <c r="C126" s="863"/>
      <c r="D126" s="863"/>
      <c r="E126" s="863"/>
      <c r="F126" s="863"/>
      <c r="G126" s="863"/>
      <c r="H126" s="863"/>
      <c r="I126" s="863"/>
      <c r="J126" s="864"/>
      <c r="L126" s="37"/>
      <c r="M126" s="37"/>
      <c r="N126" s="37"/>
    </row>
    <row r="127" spans="1:43" ht="15" customHeight="1">
      <c r="A127" s="882" t="s">
        <v>1273</v>
      </c>
      <c r="B127" s="111" t="s">
        <v>1273</v>
      </c>
      <c r="C127" s="1019">
        <v>1.1000000000000001</v>
      </c>
      <c r="D127" s="1019">
        <v>1.3</v>
      </c>
      <c r="E127" s="151">
        <v>129500</v>
      </c>
      <c r="F127" s="183"/>
      <c r="G127" s="471">
        <f t="shared" ref="G127:G140" si="9">E127*F127</f>
        <v>0</v>
      </c>
      <c r="H127" s="186" t="s">
        <v>126</v>
      </c>
      <c r="I127" s="465">
        <v>0.16500000000000001</v>
      </c>
      <c r="J127" s="237">
        <v>18</v>
      </c>
      <c r="L127" s="37"/>
      <c r="M127" s="37"/>
      <c r="N127" s="37"/>
    </row>
    <row r="128" spans="1:43" ht="15" customHeight="1">
      <c r="A128" s="730"/>
      <c r="B128" s="111" t="s">
        <v>1272</v>
      </c>
      <c r="C128" s="1020"/>
      <c r="D128" s="1020"/>
      <c r="E128" s="151">
        <v>5700</v>
      </c>
      <c r="F128" s="183"/>
      <c r="G128" s="471">
        <f t="shared" si="9"/>
        <v>0</v>
      </c>
      <c r="H128" s="468" t="s">
        <v>127</v>
      </c>
      <c r="I128" s="465">
        <v>6.9000000000000006E-2</v>
      </c>
      <c r="J128" s="237">
        <v>4.5</v>
      </c>
      <c r="L128" s="37"/>
      <c r="M128" s="37"/>
      <c r="N128" s="37"/>
    </row>
    <row r="129" spans="1:43" ht="15" customHeight="1">
      <c r="A129" s="882" t="s">
        <v>1076</v>
      </c>
      <c r="B129" s="111" t="s">
        <v>1076</v>
      </c>
      <c r="C129" s="974">
        <v>2.2000000000000002</v>
      </c>
      <c r="D129" s="974">
        <v>2.8</v>
      </c>
      <c r="E129" s="151">
        <v>136400</v>
      </c>
      <c r="F129" s="183"/>
      <c r="G129" s="471">
        <f t="shared" si="9"/>
        <v>0</v>
      </c>
      <c r="H129" s="186" t="s">
        <v>126</v>
      </c>
      <c r="I129" s="465">
        <v>0.16500000000000001</v>
      </c>
      <c r="J129" s="237">
        <v>18</v>
      </c>
      <c r="L129" s="37"/>
      <c r="M129" s="37"/>
      <c r="N129" s="37"/>
    </row>
    <row r="130" spans="1:43" ht="15" customHeight="1">
      <c r="A130" s="730"/>
      <c r="B130" s="111" t="s">
        <v>1272</v>
      </c>
      <c r="C130" s="976"/>
      <c r="D130" s="976"/>
      <c r="E130" s="151">
        <v>5700</v>
      </c>
      <c r="F130" s="183"/>
      <c r="G130" s="471">
        <f t="shared" si="9"/>
        <v>0</v>
      </c>
      <c r="H130" s="468" t="s">
        <v>127</v>
      </c>
      <c r="I130" s="465">
        <v>6.9000000000000006E-2</v>
      </c>
      <c r="J130" s="237">
        <v>4.5</v>
      </c>
      <c r="L130" s="37"/>
      <c r="M130" s="37"/>
      <c r="N130" s="37"/>
    </row>
    <row r="131" spans="1:43" ht="15" customHeight="1">
      <c r="A131" s="882" t="s">
        <v>1077</v>
      </c>
      <c r="B131" s="111" t="s">
        <v>1077</v>
      </c>
      <c r="C131" s="974">
        <v>2.8</v>
      </c>
      <c r="D131" s="974">
        <v>3.2</v>
      </c>
      <c r="E131" s="151">
        <v>148500</v>
      </c>
      <c r="F131" s="183"/>
      <c r="G131" s="471">
        <f t="shared" si="9"/>
        <v>0</v>
      </c>
      <c r="H131" s="186" t="s">
        <v>126</v>
      </c>
      <c r="I131" s="465">
        <v>0.16500000000000001</v>
      </c>
      <c r="J131" s="237">
        <v>18</v>
      </c>
      <c r="L131" s="37"/>
      <c r="M131" s="37"/>
      <c r="N131" s="37"/>
    </row>
    <row r="132" spans="1:43" ht="15" customHeight="1">
      <c r="A132" s="730"/>
      <c r="B132" s="111" t="s">
        <v>1272</v>
      </c>
      <c r="C132" s="976"/>
      <c r="D132" s="976"/>
      <c r="E132" s="151">
        <v>5700</v>
      </c>
      <c r="F132" s="183"/>
      <c r="G132" s="471">
        <f t="shared" si="9"/>
        <v>0</v>
      </c>
      <c r="H132" s="468" t="s">
        <v>127</v>
      </c>
      <c r="I132" s="465">
        <v>6.9000000000000006E-2</v>
      </c>
      <c r="J132" s="237">
        <v>4.5</v>
      </c>
      <c r="L132" s="37"/>
      <c r="M132" s="37"/>
      <c r="N132" s="37"/>
    </row>
    <row r="133" spans="1:43" ht="15" customHeight="1">
      <c r="A133" s="882" t="s">
        <v>1078</v>
      </c>
      <c r="B133" s="111" t="s">
        <v>1078</v>
      </c>
      <c r="C133" s="974">
        <v>3.6</v>
      </c>
      <c r="D133" s="974">
        <v>4.0999999999999996</v>
      </c>
      <c r="E133" s="151">
        <v>153800</v>
      </c>
      <c r="F133" s="183"/>
      <c r="G133" s="471">
        <f t="shared" si="9"/>
        <v>0</v>
      </c>
      <c r="H133" s="186" t="s">
        <v>126</v>
      </c>
      <c r="I133" s="465">
        <v>0.16500000000000001</v>
      </c>
      <c r="J133" s="237">
        <v>18</v>
      </c>
      <c r="L133" s="37"/>
      <c r="M133" s="37"/>
      <c r="N133" s="37"/>
    </row>
    <row r="134" spans="1:43" ht="15" customHeight="1">
      <c r="A134" s="730"/>
      <c r="B134" s="111" t="s">
        <v>1272</v>
      </c>
      <c r="C134" s="976"/>
      <c r="D134" s="976"/>
      <c r="E134" s="151">
        <v>5700</v>
      </c>
      <c r="F134" s="183"/>
      <c r="G134" s="471">
        <f t="shared" si="9"/>
        <v>0</v>
      </c>
      <c r="H134" s="468" t="s">
        <v>127</v>
      </c>
      <c r="I134" s="465">
        <v>6.9000000000000006E-2</v>
      </c>
      <c r="J134" s="237">
        <v>4.5</v>
      </c>
      <c r="L134" s="37"/>
      <c r="M134" s="37"/>
      <c r="N134" s="37"/>
    </row>
    <row r="135" spans="1:43" ht="15" customHeight="1">
      <c r="A135" s="882" t="s">
        <v>1079</v>
      </c>
      <c r="B135" s="111" t="s">
        <v>1079</v>
      </c>
      <c r="C135" s="974">
        <v>4.5</v>
      </c>
      <c r="D135" s="888">
        <v>5</v>
      </c>
      <c r="E135" s="151">
        <v>159300</v>
      </c>
      <c r="F135" s="183"/>
      <c r="G135" s="471">
        <f t="shared" si="9"/>
        <v>0</v>
      </c>
      <c r="H135" s="186" t="s">
        <v>126</v>
      </c>
      <c r="I135" s="465">
        <v>0.16500000000000001</v>
      </c>
      <c r="J135" s="237">
        <v>18</v>
      </c>
      <c r="L135" s="37"/>
      <c r="M135" s="37"/>
      <c r="N135" s="37"/>
    </row>
    <row r="136" spans="1:43" ht="15" customHeight="1">
      <c r="A136" s="730"/>
      <c r="B136" s="111" t="s">
        <v>1272</v>
      </c>
      <c r="C136" s="976"/>
      <c r="D136" s="889"/>
      <c r="E136" s="151">
        <v>5700</v>
      </c>
      <c r="F136" s="183"/>
      <c r="G136" s="471">
        <f t="shared" si="9"/>
        <v>0</v>
      </c>
      <c r="H136" s="468" t="s">
        <v>127</v>
      </c>
      <c r="I136" s="465">
        <v>6.9000000000000006E-2</v>
      </c>
      <c r="J136" s="237">
        <v>4.5</v>
      </c>
      <c r="L136" s="37"/>
      <c r="M136" s="37"/>
      <c r="N136" s="37"/>
    </row>
    <row r="137" spans="1:43" ht="15" customHeight="1">
      <c r="A137" s="882" t="s">
        <v>1080</v>
      </c>
      <c r="B137" s="111" t="s">
        <v>1080</v>
      </c>
      <c r="C137" s="974">
        <v>5.6</v>
      </c>
      <c r="D137" s="974">
        <v>6.3</v>
      </c>
      <c r="E137" s="151">
        <v>164500</v>
      </c>
      <c r="F137" s="183"/>
      <c r="G137" s="471">
        <f t="shared" si="9"/>
        <v>0</v>
      </c>
      <c r="H137" s="186" t="s">
        <v>126</v>
      </c>
      <c r="I137" s="465">
        <v>0.16500000000000001</v>
      </c>
      <c r="J137" s="237">
        <v>20</v>
      </c>
      <c r="L137" s="37"/>
      <c r="M137" s="37"/>
      <c r="N137" s="37"/>
    </row>
    <row r="138" spans="1:43" s="3" customFormat="1" ht="15" customHeight="1">
      <c r="A138" s="730"/>
      <c r="B138" s="111" t="s">
        <v>1272</v>
      </c>
      <c r="C138" s="976"/>
      <c r="D138" s="976"/>
      <c r="E138" s="151">
        <v>5700</v>
      </c>
      <c r="F138" s="183"/>
      <c r="G138" s="471">
        <f t="shared" si="9"/>
        <v>0</v>
      </c>
      <c r="H138" s="468" t="s">
        <v>127</v>
      </c>
      <c r="I138" s="465">
        <v>6.9000000000000006E-2</v>
      </c>
      <c r="J138" s="237">
        <v>4.5</v>
      </c>
      <c r="K138" s="38"/>
      <c r="L138" s="37"/>
      <c r="M138" s="37"/>
      <c r="N138" s="37"/>
      <c r="O138" s="38"/>
      <c r="P138" s="38"/>
      <c r="Q138" s="38"/>
      <c r="R138" s="38"/>
      <c r="S138" s="38"/>
      <c r="T138" s="38"/>
      <c r="U138" s="38"/>
      <c r="V138" s="38"/>
      <c r="W138" s="38"/>
      <c r="X138" s="38"/>
      <c r="Y138" s="38"/>
      <c r="Z138" s="38"/>
      <c r="AA138" s="38"/>
      <c r="AB138" s="38"/>
      <c r="AC138" s="38"/>
      <c r="AD138" s="38"/>
      <c r="AE138" s="38"/>
      <c r="AF138" s="38"/>
      <c r="AG138" s="38"/>
      <c r="AH138" s="38"/>
      <c r="AI138" s="38"/>
      <c r="AJ138" s="38"/>
      <c r="AK138" s="38"/>
      <c r="AL138" s="38"/>
      <c r="AM138" s="38"/>
      <c r="AN138" s="38"/>
      <c r="AO138" s="38"/>
      <c r="AP138" s="38"/>
      <c r="AQ138" s="38"/>
    </row>
    <row r="139" spans="1:43" ht="15" customHeight="1">
      <c r="A139" s="882" t="s">
        <v>1081</v>
      </c>
      <c r="B139" s="111" t="s">
        <v>1081</v>
      </c>
      <c r="C139" s="974">
        <v>7.1</v>
      </c>
      <c r="D139" s="888">
        <v>8</v>
      </c>
      <c r="E139" s="151">
        <v>168000</v>
      </c>
      <c r="F139" s="183"/>
      <c r="G139" s="471">
        <f t="shared" si="9"/>
        <v>0</v>
      </c>
      <c r="H139" s="186" t="s">
        <v>126</v>
      </c>
      <c r="I139" s="465">
        <v>0.16500000000000001</v>
      </c>
      <c r="J139" s="237">
        <v>20</v>
      </c>
      <c r="L139" s="37"/>
      <c r="M139" s="37"/>
      <c r="N139" s="37"/>
    </row>
    <row r="140" spans="1:43" s="2" customFormat="1" ht="15" customHeight="1">
      <c r="A140" s="730"/>
      <c r="B140" s="111" t="s">
        <v>1272</v>
      </c>
      <c r="C140" s="976"/>
      <c r="D140" s="889"/>
      <c r="E140" s="151">
        <v>5700</v>
      </c>
      <c r="F140" s="183"/>
      <c r="G140" s="471">
        <f t="shared" si="9"/>
        <v>0</v>
      </c>
      <c r="H140" s="468" t="s">
        <v>127</v>
      </c>
      <c r="I140" s="465">
        <v>6.9000000000000006E-2</v>
      </c>
      <c r="J140" s="237">
        <v>4.5</v>
      </c>
      <c r="K140" s="36"/>
      <c r="L140" s="37"/>
      <c r="M140" s="37"/>
      <c r="N140" s="37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</row>
    <row r="141" spans="1:43" ht="30" customHeight="1">
      <c r="A141" s="877" t="s">
        <v>584</v>
      </c>
      <c r="B141" s="878"/>
      <c r="C141" s="878"/>
      <c r="D141" s="878"/>
      <c r="E141" s="878"/>
      <c r="F141" s="878"/>
      <c r="G141" s="173"/>
      <c r="H141" s="174"/>
      <c r="I141" s="174"/>
      <c r="J141" s="279"/>
      <c r="L141" s="37"/>
      <c r="M141" s="37"/>
      <c r="N141" s="37"/>
    </row>
    <row r="142" spans="1:43" ht="30" customHeight="1">
      <c r="A142" s="862" t="s">
        <v>582</v>
      </c>
      <c r="B142" s="863"/>
      <c r="C142" s="863"/>
      <c r="D142" s="863"/>
      <c r="E142" s="863"/>
      <c r="F142" s="863"/>
      <c r="G142" s="863"/>
      <c r="H142" s="863"/>
      <c r="I142" s="863"/>
      <c r="J142" s="864"/>
      <c r="L142" s="37"/>
      <c r="M142" s="37"/>
      <c r="N142" s="37"/>
    </row>
    <row r="143" spans="1:43" ht="15" customHeight="1">
      <c r="A143" s="882" t="s">
        <v>1084</v>
      </c>
      <c r="B143" s="111" t="s">
        <v>1084</v>
      </c>
      <c r="C143" s="974">
        <v>5.6</v>
      </c>
      <c r="D143" s="974">
        <v>6.3</v>
      </c>
      <c r="E143" s="151">
        <v>168800</v>
      </c>
      <c r="F143" s="183"/>
      <c r="G143" s="471">
        <f>E143*F143</f>
        <v>0</v>
      </c>
      <c r="H143" s="186" t="s">
        <v>128</v>
      </c>
      <c r="I143" s="450">
        <v>0.40400000000000003</v>
      </c>
      <c r="J143" s="240">
        <v>28</v>
      </c>
      <c r="L143" s="37"/>
      <c r="M143" s="37"/>
      <c r="N143" s="37"/>
    </row>
    <row r="144" spans="1:43" ht="15" customHeight="1">
      <c r="A144" s="730"/>
      <c r="B144" s="111" t="s">
        <v>1240</v>
      </c>
      <c r="C144" s="976"/>
      <c r="D144" s="976"/>
      <c r="E144" s="151">
        <v>5800</v>
      </c>
      <c r="F144" s="183"/>
      <c r="G144" s="471">
        <f>E144*F144</f>
        <v>0</v>
      </c>
      <c r="H144" s="459" t="s">
        <v>116</v>
      </c>
      <c r="I144" s="450">
        <v>0.11700000000000001</v>
      </c>
      <c r="J144" s="240">
        <v>8.5</v>
      </c>
      <c r="L144" s="37"/>
      <c r="M144" s="37"/>
      <c r="N144" s="74"/>
    </row>
    <row r="145" spans="1:43" ht="15" customHeight="1">
      <c r="A145" s="882" t="s">
        <v>1085</v>
      </c>
      <c r="B145" s="111" t="s">
        <v>1085</v>
      </c>
      <c r="C145" s="974">
        <v>7.1</v>
      </c>
      <c r="D145" s="974">
        <v>8</v>
      </c>
      <c r="E145" s="151">
        <v>178400</v>
      </c>
      <c r="F145" s="183"/>
      <c r="G145" s="471">
        <f>E145*F145</f>
        <v>0</v>
      </c>
      <c r="H145" s="186" t="s">
        <v>128</v>
      </c>
      <c r="I145" s="450">
        <v>0.40400000000000003</v>
      </c>
      <c r="J145" s="240">
        <v>28</v>
      </c>
      <c r="K145" s="74"/>
      <c r="L145" s="37"/>
      <c r="M145" s="37"/>
      <c r="N145" s="37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</row>
    <row r="146" spans="1:43" ht="15" customHeight="1">
      <c r="A146" s="730"/>
      <c r="B146" s="111" t="s">
        <v>1240</v>
      </c>
      <c r="C146" s="976"/>
      <c r="D146" s="976"/>
      <c r="E146" s="151">
        <v>5800</v>
      </c>
      <c r="F146" s="183"/>
      <c r="G146" s="471">
        <f>E146*F146</f>
        <v>0</v>
      </c>
      <c r="H146" s="459" t="s">
        <v>116</v>
      </c>
      <c r="I146" s="450">
        <v>0.11700000000000001</v>
      </c>
      <c r="J146" s="240">
        <v>8.5</v>
      </c>
      <c r="K146" s="74"/>
      <c r="L146" s="37"/>
      <c r="M146" s="37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</row>
    <row r="147" spans="1:43" ht="30" customHeight="1">
      <c r="A147" s="877" t="s">
        <v>584</v>
      </c>
      <c r="B147" s="878"/>
      <c r="C147" s="878"/>
      <c r="D147" s="878"/>
      <c r="E147" s="878"/>
      <c r="F147" s="878"/>
      <c r="G147" s="173"/>
      <c r="H147" s="174"/>
      <c r="I147" s="174"/>
      <c r="J147" s="279"/>
      <c r="K147" s="74"/>
      <c r="L147" s="37"/>
      <c r="M147" s="37"/>
      <c r="N147" s="37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</row>
    <row r="148" spans="1:43" ht="30" customHeight="1">
      <c r="A148" s="862" t="s">
        <v>581</v>
      </c>
      <c r="B148" s="863"/>
      <c r="C148" s="863"/>
      <c r="D148" s="863"/>
      <c r="E148" s="863"/>
      <c r="F148" s="863"/>
      <c r="G148" s="863"/>
      <c r="H148" s="863"/>
      <c r="I148" s="863"/>
      <c r="J148" s="864"/>
      <c r="K148" s="74"/>
      <c r="L148" s="37"/>
      <c r="M148" s="37"/>
      <c r="N148" s="37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</row>
    <row r="149" spans="1:43" ht="15" customHeight="1">
      <c r="A149" s="1047" t="s">
        <v>1086</v>
      </c>
      <c r="B149" s="111" t="s">
        <v>1086</v>
      </c>
      <c r="C149" s="974">
        <v>5.6</v>
      </c>
      <c r="D149" s="974">
        <v>6.3</v>
      </c>
      <c r="E149" s="151">
        <v>185800</v>
      </c>
      <c r="F149" s="183"/>
      <c r="G149" s="471">
        <f t="shared" ref="G149:G162" si="10">E149*F149</f>
        <v>0</v>
      </c>
      <c r="H149" s="186" t="s">
        <v>207</v>
      </c>
      <c r="I149" s="450">
        <v>0.40400000000000003</v>
      </c>
      <c r="J149" s="240">
        <v>33</v>
      </c>
      <c r="K149" s="74"/>
      <c r="L149" s="37"/>
      <c r="M149" s="37"/>
      <c r="N149" s="37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</row>
    <row r="150" spans="1:43" ht="18" customHeight="1">
      <c r="A150" s="1048"/>
      <c r="B150" s="111" t="s">
        <v>1240</v>
      </c>
      <c r="C150" s="976"/>
      <c r="D150" s="976"/>
      <c r="E150" s="151">
        <v>5800</v>
      </c>
      <c r="F150" s="183"/>
      <c r="G150" s="471">
        <f t="shared" si="10"/>
        <v>0</v>
      </c>
      <c r="H150" s="459" t="s">
        <v>116</v>
      </c>
      <c r="I150" s="450">
        <v>0.11700000000000001</v>
      </c>
      <c r="J150" s="240">
        <v>8.5</v>
      </c>
      <c r="K150" s="74"/>
      <c r="L150" s="37"/>
      <c r="M150" s="37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</row>
    <row r="151" spans="1:43" ht="15" customHeight="1">
      <c r="A151" s="1047" t="s">
        <v>1087</v>
      </c>
      <c r="B151" s="111" t="s">
        <v>1087</v>
      </c>
      <c r="C151" s="974">
        <v>7.1</v>
      </c>
      <c r="D151" s="974">
        <v>8</v>
      </c>
      <c r="E151" s="151">
        <v>187600</v>
      </c>
      <c r="F151" s="183"/>
      <c r="G151" s="471">
        <f t="shared" si="10"/>
        <v>0</v>
      </c>
      <c r="H151" s="186" t="s">
        <v>207</v>
      </c>
      <c r="I151" s="450">
        <v>0.40400000000000003</v>
      </c>
      <c r="J151" s="240">
        <v>33</v>
      </c>
      <c r="K151" s="74"/>
      <c r="L151" s="37"/>
      <c r="M151" s="37"/>
      <c r="N151" s="37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  <c r="AA151" s="74"/>
      <c r="AB151" s="74"/>
      <c r="AC151" s="74"/>
      <c r="AD151" s="74"/>
      <c r="AE151" s="74"/>
      <c r="AF151" s="74"/>
      <c r="AG151" s="74"/>
      <c r="AH151" s="74"/>
      <c r="AI151" s="74"/>
      <c r="AJ151" s="74"/>
      <c r="AK151" s="74"/>
      <c r="AL151" s="74"/>
      <c r="AM151" s="74"/>
      <c r="AN151" s="74"/>
      <c r="AO151" s="74"/>
      <c r="AP151" s="74"/>
      <c r="AQ151" s="74"/>
    </row>
    <row r="152" spans="1:43" ht="18" customHeight="1">
      <c r="A152" s="1048"/>
      <c r="B152" s="111" t="s">
        <v>1240</v>
      </c>
      <c r="C152" s="976"/>
      <c r="D152" s="976"/>
      <c r="E152" s="151">
        <v>5800</v>
      </c>
      <c r="F152" s="183"/>
      <c r="G152" s="471">
        <f t="shared" si="10"/>
        <v>0</v>
      </c>
      <c r="H152" s="459" t="s">
        <v>116</v>
      </c>
      <c r="I152" s="450">
        <v>0.11700000000000001</v>
      </c>
      <c r="J152" s="240">
        <v>8.5</v>
      </c>
      <c r="K152" s="74"/>
      <c r="L152" s="37"/>
      <c r="M152" s="37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</row>
    <row r="153" spans="1:43" ht="15" customHeight="1">
      <c r="A153" s="882" t="s">
        <v>1088</v>
      </c>
      <c r="B153" s="111" t="s">
        <v>1088</v>
      </c>
      <c r="C153" s="974">
        <v>9</v>
      </c>
      <c r="D153" s="974">
        <v>10</v>
      </c>
      <c r="E153" s="151">
        <v>197100</v>
      </c>
      <c r="F153" s="183"/>
      <c r="G153" s="471">
        <f t="shared" si="10"/>
        <v>0</v>
      </c>
      <c r="H153" s="186" t="s">
        <v>129</v>
      </c>
      <c r="I153" s="450">
        <v>0.40400000000000003</v>
      </c>
      <c r="J153" s="240">
        <v>33</v>
      </c>
      <c r="K153" s="74"/>
      <c r="L153" s="37"/>
      <c r="M153" s="37"/>
      <c r="N153" s="37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  <c r="AA153" s="74"/>
      <c r="AB153" s="74"/>
      <c r="AC153" s="74"/>
      <c r="AD153" s="74"/>
      <c r="AE153" s="74"/>
      <c r="AF153" s="74"/>
      <c r="AG153" s="74"/>
      <c r="AH153" s="74"/>
      <c r="AI153" s="74"/>
      <c r="AJ153" s="74"/>
      <c r="AK153" s="74"/>
      <c r="AL153" s="74"/>
      <c r="AM153" s="74"/>
      <c r="AN153" s="74"/>
      <c r="AO153" s="74"/>
      <c r="AP153" s="74"/>
      <c r="AQ153" s="74"/>
    </row>
    <row r="154" spans="1:43" ht="15" customHeight="1">
      <c r="A154" s="730"/>
      <c r="B154" s="111" t="s">
        <v>1240</v>
      </c>
      <c r="C154" s="976"/>
      <c r="D154" s="976"/>
      <c r="E154" s="151">
        <v>5800</v>
      </c>
      <c r="F154" s="183"/>
      <c r="G154" s="471">
        <f t="shared" si="10"/>
        <v>0</v>
      </c>
      <c r="H154" s="459" t="s">
        <v>116</v>
      </c>
      <c r="I154" s="450">
        <v>0.11700000000000001</v>
      </c>
      <c r="J154" s="240">
        <v>8.5</v>
      </c>
      <c r="K154" s="74"/>
      <c r="L154" s="37"/>
      <c r="M154" s="37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  <c r="AA154" s="74"/>
      <c r="AB154" s="74"/>
      <c r="AC154" s="74"/>
      <c r="AD154" s="74"/>
      <c r="AE154" s="74"/>
      <c r="AF154" s="74"/>
      <c r="AG154" s="74"/>
      <c r="AH154" s="74"/>
      <c r="AI154" s="74"/>
      <c r="AJ154" s="74"/>
      <c r="AK154" s="74"/>
      <c r="AL154" s="74"/>
      <c r="AM154" s="74"/>
      <c r="AN154" s="74"/>
      <c r="AO154" s="74"/>
      <c r="AP154" s="74"/>
      <c r="AQ154" s="74"/>
    </row>
    <row r="155" spans="1:43" ht="15" customHeight="1">
      <c r="A155" s="1047" t="s">
        <v>1089</v>
      </c>
      <c r="B155" s="111" t="s">
        <v>1089</v>
      </c>
      <c r="C155" s="974">
        <v>10</v>
      </c>
      <c r="D155" s="974">
        <v>11.2</v>
      </c>
      <c r="E155" s="151">
        <v>200900</v>
      </c>
      <c r="F155" s="183"/>
      <c r="G155" s="471">
        <f t="shared" si="10"/>
        <v>0</v>
      </c>
      <c r="H155" s="186" t="s">
        <v>129</v>
      </c>
      <c r="I155" s="450">
        <v>0.40400000000000003</v>
      </c>
      <c r="J155" s="240">
        <v>33</v>
      </c>
      <c r="K155" s="74"/>
      <c r="L155" s="37"/>
      <c r="M155" s="37"/>
      <c r="N155" s="37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  <c r="AA155" s="74"/>
      <c r="AB155" s="74"/>
      <c r="AC155" s="74"/>
      <c r="AD155" s="74"/>
      <c r="AE155" s="74"/>
      <c r="AF155" s="74"/>
      <c r="AG155" s="74"/>
      <c r="AH155" s="74"/>
      <c r="AI155" s="74"/>
      <c r="AJ155" s="74"/>
      <c r="AK155" s="74"/>
      <c r="AL155" s="74"/>
      <c r="AM155" s="74"/>
      <c r="AN155" s="74"/>
      <c r="AO155" s="74"/>
      <c r="AP155" s="74"/>
      <c r="AQ155" s="74"/>
    </row>
    <row r="156" spans="1:43" ht="18" customHeight="1">
      <c r="A156" s="1048"/>
      <c r="B156" s="111" t="s">
        <v>1240</v>
      </c>
      <c r="C156" s="976"/>
      <c r="D156" s="976"/>
      <c r="E156" s="151">
        <v>5800</v>
      </c>
      <c r="F156" s="183"/>
      <c r="G156" s="471">
        <f t="shared" si="10"/>
        <v>0</v>
      </c>
      <c r="H156" s="459" t="s">
        <v>116</v>
      </c>
      <c r="I156" s="450">
        <v>0.11700000000000001</v>
      </c>
      <c r="J156" s="240">
        <v>8.5</v>
      </c>
      <c r="K156" s="74"/>
      <c r="L156" s="37"/>
      <c r="M156" s="37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  <c r="AA156" s="74"/>
      <c r="AB156" s="74"/>
      <c r="AC156" s="74"/>
      <c r="AD156" s="74"/>
      <c r="AE156" s="74"/>
      <c r="AF156" s="74"/>
      <c r="AG156" s="74"/>
      <c r="AH156" s="74"/>
      <c r="AI156" s="74"/>
      <c r="AJ156" s="74"/>
      <c r="AK156" s="74"/>
      <c r="AL156" s="74"/>
      <c r="AM156" s="74"/>
      <c r="AN156" s="74"/>
      <c r="AO156" s="74"/>
      <c r="AP156" s="74"/>
      <c r="AQ156" s="74"/>
    </row>
    <row r="157" spans="1:43" ht="15" customHeight="1">
      <c r="A157" s="882" t="s">
        <v>1090</v>
      </c>
      <c r="B157" s="111" t="s">
        <v>1090</v>
      </c>
      <c r="C157" s="974">
        <v>11.2</v>
      </c>
      <c r="D157" s="974">
        <v>12.5</v>
      </c>
      <c r="E157" s="151">
        <v>205200</v>
      </c>
      <c r="F157" s="183"/>
      <c r="G157" s="471">
        <f t="shared" si="10"/>
        <v>0</v>
      </c>
      <c r="H157" s="186" t="s">
        <v>129</v>
      </c>
      <c r="I157" s="450">
        <v>0.47099999999999997</v>
      </c>
      <c r="J157" s="240">
        <v>33</v>
      </c>
      <c r="K157" s="74"/>
      <c r="L157" s="37"/>
      <c r="M157" s="37"/>
      <c r="N157" s="37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  <c r="AA157" s="74"/>
      <c r="AB157" s="74"/>
      <c r="AC157" s="74"/>
      <c r="AD157" s="74"/>
      <c r="AE157" s="74"/>
      <c r="AF157" s="74"/>
      <c r="AG157" s="74"/>
      <c r="AH157" s="74"/>
      <c r="AI157" s="74"/>
      <c r="AJ157" s="74"/>
      <c r="AK157" s="74"/>
      <c r="AL157" s="74"/>
      <c r="AM157" s="74"/>
      <c r="AN157" s="74"/>
      <c r="AO157" s="74"/>
      <c r="AP157" s="74"/>
      <c r="AQ157" s="74"/>
    </row>
    <row r="158" spans="1:43" ht="15" customHeight="1">
      <c r="A158" s="730"/>
      <c r="B158" s="111" t="s">
        <v>1240</v>
      </c>
      <c r="C158" s="976"/>
      <c r="D158" s="976"/>
      <c r="E158" s="151">
        <v>5800</v>
      </c>
      <c r="F158" s="183"/>
      <c r="G158" s="471">
        <f t="shared" si="10"/>
        <v>0</v>
      </c>
      <c r="H158" s="459" t="s">
        <v>116</v>
      </c>
      <c r="I158" s="450">
        <v>0.11700000000000001</v>
      </c>
      <c r="J158" s="240">
        <v>8.5</v>
      </c>
      <c r="K158" s="74"/>
      <c r="L158" s="37"/>
      <c r="M158" s="37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  <c r="AA158" s="74"/>
      <c r="AB158" s="74"/>
      <c r="AC158" s="74"/>
      <c r="AD158" s="74"/>
      <c r="AE158" s="74"/>
      <c r="AF158" s="74"/>
      <c r="AG158" s="74"/>
      <c r="AH158" s="74"/>
      <c r="AI158" s="74"/>
      <c r="AJ158" s="74"/>
      <c r="AK158" s="74"/>
      <c r="AL158" s="74"/>
      <c r="AM158" s="74"/>
      <c r="AN158" s="74"/>
      <c r="AO158" s="74"/>
      <c r="AP158" s="74"/>
      <c r="AQ158" s="74"/>
    </row>
    <row r="159" spans="1:43" ht="15" customHeight="1">
      <c r="A159" s="882" t="s">
        <v>1091</v>
      </c>
      <c r="B159" s="111" t="s">
        <v>1091</v>
      </c>
      <c r="C159" s="974">
        <v>12.5</v>
      </c>
      <c r="D159" s="974">
        <v>14</v>
      </c>
      <c r="E159" s="151">
        <v>230000</v>
      </c>
      <c r="F159" s="183"/>
      <c r="G159" s="471">
        <f t="shared" si="10"/>
        <v>0</v>
      </c>
      <c r="H159" s="186" t="s">
        <v>129</v>
      </c>
      <c r="I159" s="450">
        <v>0.47099999999999997</v>
      </c>
      <c r="J159" s="240">
        <v>33</v>
      </c>
      <c r="K159" s="74"/>
      <c r="L159" s="37"/>
      <c r="M159" s="37"/>
      <c r="N159" s="37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  <c r="AA159" s="74"/>
      <c r="AB159" s="74"/>
      <c r="AC159" s="74"/>
      <c r="AD159" s="74"/>
      <c r="AE159" s="74"/>
      <c r="AF159" s="74"/>
      <c r="AG159" s="74"/>
      <c r="AH159" s="74"/>
      <c r="AI159" s="74"/>
      <c r="AJ159" s="74"/>
      <c r="AK159" s="74"/>
      <c r="AL159" s="74"/>
      <c r="AM159" s="74"/>
      <c r="AN159" s="74"/>
      <c r="AO159" s="74"/>
      <c r="AP159" s="74"/>
      <c r="AQ159" s="74"/>
    </row>
    <row r="160" spans="1:43" ht="15" customHeight="1">
      <c r="A160" s="730"/>
      <c r="B160" s="111" t="s">
        <v>1240</v>
      </c>
      <c r="C160" s="976"/>
      <c r="D160" s="976"/>
      <c r="E160" s="151">
        <v>5800</v>
      </c>
      <c r="F160" s="183"/>
      <c r="G160" s="471">
        <f t="shared" si="10"/>
        <v>0</v>
      </c>
      <c r="H160" s="459" t="s">
        <v>116</v>
      </c>
      <c r="I160" s="450">
        <v>0.11700000000000001</v>
      </c>
      <c r="J160" s="240">
        <v>8.5</v>
      </c>
      <c r="K160" s="74"/>
      <c r="L160" s="37"/>
      <c r="M160" s="37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  <c r="AA160" s="74"/>
      <c r="AB160" s="74"/>
      <c r="AC160" s="74"/>
      <c r="AD160" s="74"/>
      <c r="AE160" s="74"/>
      <c r="AF160" s="74"/>
      <c r="AG160" s="74"/>
      <c r="AH160" s="74"/>
      <c r="AI160" s="74"/>
      <c r="AJ160" s="74"/>
      <c r="AK160" s="74"/>
      <c r="AL160" s="74"/>
      <c r="AM160" s="74"/>
      <c r="AN160" s="74"/>
      <c r="AO160" s="74"/>
      <c r="AP160" s="74"/>
      <c r="AQ160" s="74"/>
    </row>
    <row r="161" spans="1:43" ht="15" customHeight="1">
      <c r="A161" s="882" t="s">
        <v>1092</v>
      </c>
      <c r="B161" s="111" t="s">
        <v>1092</v>
      </c>
      <c r="C161" s="974">
        <v>14</v>
      </c>
      <c r="D161" s="974">
        <v>16</v>
      </c>
      <c r="E161" s="151">
        <v>261100</v>
      </c>
      <c r="F161" s="183"/>
      <c r="G161" s="471">
        <f t="shared" si="10"/>
        <v>0</v>
      </c>
      <c r="H161" s="186" t="s">
        <v>129</v>
      </c>
      <c r="I161" s="450">
        <v>0.47099999999999997</v>
      </c>
      <c r="J161" s="240">
        <v>33</v>
      </c>
      <c r="K161" s="74"/>
      <c r="L161" s="37"/>
      <c r="M161" s="37"/>
      <c r="N161" s="37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  <c r="AA161" s="74"/>
      <c r="AB161" s="74"/>
      <c r="AC161" s="74"/>
      <c r="AD161" s="74"/>
      <c r="AE161" s="74"/>
      <c r="AF161" s="74"/>
      <c r="AG161" s="74"/>
      <c r="AH161" s="74"/>
      <c r="AI161" s="74"/>
      <c r="AJ161" s="74"/>
      <c r="AK161" s="74"/>
      <c r="AL161" s="74"/>
      <c r="AM161" s="74"/>
      <c r="AN161" s="74"/>
      <c r="AO161" s="74"/>
      <c r="AP161" s="74"/>
      <c r="AQ161" s="74"/>
    </row>
    <row r="162" spans="1:43" ht="15" customHeight="1">
      <c r="A162" s="730"/>
      <c r="B162" s="111" t="s">
        <v>1240</v>
      </c>
      <c r="C162" s="976"/>
      <c r="D162" s="976"/>
      <c r="E162" s="151">
        <v>5800</v>
      </c>
      <c r="F162" s="183"/>
      <c r="G162" s="471">
        <f t="shared" si="10"/>
        <v>0</v>
      </c>
      <c r="H162" s="459" t="s">
        <v>116</v>
      </c>
      <c r="I162" s="450">
        <v>0.11700000000000001</v>
      </c>
      <c r="J162" s="240">
        <v>8.5</v>
      </c>
      <c r="K162" s="74"/>
      <c r="L162" s="37"/>
      <c r="M162" s="37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  <c r="AA162" s="74"/>
      <c r="AB162" s="74"/>
      <c r="AC162" s="74"/>
      <c r="AD162" s="74"/>
      <c r="AE162" s="74"/>
      <c r="AF162" s="74"/>
      <c r="AG162" s="74"/>
      <c r="AH162" s="74"/>
      <c r="AI162" s="74"/>
      <c r="AJ162" s="74"/>
      <c r="AK162" s="74"/>
      <c r="AL162" s="74"/>
      <c r="AM162" s="74"/>
      <c r="AN162" s="74"/>
      <c r="AO162" s="74"/>
      <c r="AP162" s="74"/>
      <c r="AQ162" s="74"/>
    </row>
    <row r="163" spans="1:43" ht="29.45" customHeight="1">
      <c r="A163" s="877" t="s">
        <v>28</v>
      </c>
      <c r="B163" s="878"/>
      <c r="C163" s="878"/>
      <c r="D163" s="878"/>
      <c r="E163" s="878"/>
      <c r="F163" s="878"/>
      <c r="G163" s="173"/>
      <c r="H163" s="174"/>
      <c r="I163" s="174"/>
      <c r="J163" s="279"/>
      <c r="L163" s="37"/>
      <c r="M163" s="37"/>
      <c r="N163" s="37"/>
    </row>
    <row r="164" spans="1:43" s="9" customFormat="1" ht="29.45" customHeight="1">
      <c r="A164" s="862" t="s">
        <v>585</v>
      </c>
      <c r="B164" s="863"/>
      <c r="C164" s="863"/>
      <c r="D164" s="863"/>
      <c r="E164" s="863"/>
      <c r="F164" s="863"/>
      <c r="G164" s="863"/>
      <c r="H164" s="863"/>
      <c r="I164" s="863"/>
      <c r="J164" s="864"/>
      <c r="K164" s="47"/>
      <c r="L164" s="37"/>
      <c r="M164" s="37"/>
      <c r="N164" s="37"/>
      <c r="O164" s="47"/>
      <c r="P164" s="47"/>
      <c r="Q164" s="47"/>
      <c r="R164" s="47"/>
      <c r="S164" s="47"/>
      <c r="T164" s="47"/>
      <c r="U164" s="47"/>
      <c r="V164" s="47"/>
      <c r="W164" s="47"/>
      <c r="X164" s="47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</row>
    <row r="165" spans="1:43" s="9" customFormat="1" ht="19.5" customHeight="1">
      <c r="A165" s="529" t="s">
        <v>1093</v>
      </c>
      <c r="B165" s="182"/>
      <c r="C165" s="461">
        <v>2.2000000000000002</v>
      </c>
      <c r="D165" s="461">
        <v>2.8</v>
      </c>
      <c r="E165" s="151">
        <v>121300</v>
      </c>
      <c r="F165" s="152"/>
      <c r="G165" s="471">
        <f t="shared" ref="G165:G171" si="11">E165*F165</f>
        <v>0</v>
      </c>
      <c r="H165" s="186" t="s">
        <v>230</v>
      </c>
      <c r="I165" s="450">
        <v>0.13500000000000001</v>
      </c>
      <c r="J165" s="240">
        <v>18.5</v>
      </c>
      <c r="K165" s="47"/>
      <c r="L165" s="37"/>
      <c r="M165" s="37"/>
      <c r="N165" s="3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</row>
    <row r="166" spans="1:43" s="9" customFormat="1" ht="19.5" customHeight="1">
      <c r="A166" s="529" t="s">
        <v>1094</v>
      </c>
      <c r="B166" s="182"/>
      <c r="C166" s="461">
        <v>2.2000000000000002</v>
      </c>
      <c r="D166" s="461">
        <v>2.8</v>
      </c>
      <c r="E166" s="151">
        <v>127200</v>
      </c>
      <c r="F166" s="152"/>
      <c r="G166" s="471">
        <f t="shared" si="11"/>
        <v>0</v>
      </c>
      <c r="H166" s="186" t="s">
        <v>230</v>
      </c>
      <c r="I166" s="450">
        <v>0.13500000000000001</v>
      </c>
      <c r="J166" s="240">
        <v>18.5</v>
      </c>
      <c r="K166" s="47"/>
      <c r="L166" s="37"/>
      <c r="M166" s="37"/>
      <c r="N166" s="37"/>
      <c r="O166" s="47"/>
      <c r="P166" s="47"/>
      <c r="Q166" s="47"/>
      <c r="R166" s="47"/>
      <c r="S166" s="47"/>
      <c r="T166" s="47"/>
      <c r="U166" s="47"/>
      <c r="V166" s="47"/>
      <c r="W166" s="47"/>
      <c r="X166" s="47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</row>
    <row r="167" spans="1:43" s="9" customFormat="1" ht="19.5" customHeight="1">
      <c r="A167" s="529" t="s">
        <v>1095</v>
      </c>
      <c r="B167" s="182"/>
      <c r="C167" s="461">
        <v>2.8</v>
      </c>
      <c r="D167" s="461">
        <v>3.2</v>
      </c>
      <c r="E167" s="151">
        <v>130400</v>
      </c>
      <c r="F167" s="152"/>
      <c r="G167" s="471">
        <f t="shared" si="11"/>
        <v>0</v>
      </c>
      <c r="H167" s="186" t="s">
        <v>230</v>
      </c>
      <c r="I167" s="450">
        <v>0.13500000000000001</v>
      </c>
      <c r="J167" s="240">
        <v>18.5</v>
      </c>
      <c r="K167" s="47"/>
      <c r="L167" s="37"/>
      <c r="M167" s="37"/>
      <c r="N167" s="3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</row>
    <row r="168" spans="1:43" s="9" customFormat="1" ht="19.149999999999999" customHeight="1">
      <c r="A168" s="529" t="s">
        <v>1096</v>
      </c>
      <c r="B168" s="182"/>
      <c r="C168" s="461">
        <v>3.6</v>
      </c>
      <c r="D168" s="461">
        <v>4.0999999999999996</v>
      </c>
      <c r="E168" s="151">
        <v>136500</v>
      </c>
      <c r="F168" s="152"/>
      <c r="G168" s="471">
        <f t="shared" si="11"/>
        <v>0</v>
      </c>
      <c r="H168" s="186" t="s">
        <v>230</v>
      </c>
      <c r="I168" s="450">
        <v>0.13500000000000001</v>
      </c>
      <c r="J168" s="240">
        <v>19</v>
      </c>
      <c r="K168" s="47"/>
      <c r="L168" s="37"/>
      <c r="M168" s="37"/>
      <c r="N168" s="3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</row>
    <row r="169" spans="1:43" s="9" customFormat="1" ht="19.5" customHeight="1">
      <c r="A169" s="529" t="s">
        <v>1097</v>
      </c>
      <c r="B169" s="182"/>
      <c r="C169" s="461">
        <v>4.5</v>
      </c>
      <c r="D169" s="149">
        <v>5</v>
      </c>
      <c r="E169" s="151">
        <v>142600</v>
      </c>
      <c r="F169" s="152"/>
      <c r="G169" s="471">
        <f t="shared" si="11"/>
        <v>0</v>
      </c>
      <c r="H169" s="186" t="s">
        <v>230</v>
      </c>
      <c r="I169" s="450">
        <v>0.13500000000000001</v>
      </c>
      <c r="J169" s="240">
        <v>19</v>
      </c>
      <c r="K169" s="47"/>
      <c r="L169" s="37"/>
      <c r="M169" s="37"/>
      <c r="N169" s="37"/>
      <c r="O169" s="47"/>
      <c r="P169" s="47"/>
      <c r="Q169" s="47"/>
      <c r="R169" s="47"/>
      <c r="S169" s="47"/>
      <c r="T169" s="47"/>
      <c r="U169" s="47"/>
      <c r="V169" s="47"/>
      <c r="W169" s="47"/>
      <c r="X169" s="47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</row>
    <row r="170" spans="1:43" s="9" customFormat="1" ht="19.5" customHeight="1">
      <c r="A170" s="529" t="s">
        <v>1098</v>
      </c>
      <c r="B170" s="182"/>
      <c r="C170" s="461">
        <v>5.6</v>
      </c>
      <c r="D170" s="461">
        <v>6.3</v>
      </c>
      <c r="E170" s="151">
        <v>145900</v>
      </c>
      <c r="F170" s="152"/>
      <c r="G170" s="471">
        <f t="shared" si="11"/>
        <v>0</v>
      </c>
      <c r="H170" s="186" t="s">
        <v>231</v>
      </c>
      <c r="I170" s="450">
        <v>0.16400000000000001</v>
      </c>
      <c r="J170" s="240">
        <v>22.5</v>
      </c>
      <c r="K170" s="47"/>
      <c r="L170" s="37"/>
      <c r="M170" s="37"/>
      <c r="N170" s="37"/>
      <c r="O170" s="47"/>
      <c r="P170" s="47"/>
      <c r="Q170" s="47"/>
      <c r="R170" s="47"/>
      <c r="S170" s="47"/>
      <c r="T170" s="47"/>
      <c r="U170" s="47"/>
      <c r="V170" s="47"/>
      <c r="W170" s="47"/>
      <c r="X170" s="47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</row>
    <row r="171" spans="1:43" s="9" customFormat="1" ht="19.5" customHeight="1">
      <c r="A171" s="529" t="s">
        <v>1099</v>
      </c>
      <c r="B171" s="182"/>
      <c r="C171" s="461">
        <v>7.1</v>
      </c>
      <c r="D171" s="149">
        <v>8</v>
      </c>
      <c r="E171" s="151">
        <v>161300</v>
      </c>
      <c r="F171" s="152"/>
      <c r="G171" s="471">
        <f t="shared" si="11"/>
        <v>0</v>
      </c>
      <c r="H171" s="186" t="s">
        <v>232</v>
      </c>
      <c r="I171" s="450">
        <v>0.193</v>
      </c>
      <c r="J171" s="240">
        <v>26</v>
      </c>
      <c r="K171" s="47"/>
      <c r="L171" s="37"/>
      <c r="M171" s="37"/>
      <c r="N171" s="3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</row>
    <row r="172" spans="1:43" ht="12.75" customHeight="1">
      <c r="A172" s="1067" t="s">
        <v>575</v>
      </c>
      <c r="B172" s="1068"/>
      <c r="C172" s="1068"/>
      <c r="D172" s="1068"/>
      <c r="E172" s="1068"/>
      <c r="F172" s="1068"/>
      <c r="G172" s="1068"/>
      <c r="H172" s="1068"/>
      <c r="I172" s="1068"/>
      <c r="J172" s="1069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  <c r="AA172" s="74"/>
      <c r="AB172" s="74"/>
      <c r="AC172" s="74"/>
      <c r="AD172" s="74"/>
      <c r="AE172" s="74"/>
      <c r="AF172" s="74"/>
      <c r="AG172" s="74"/>
      <c r="AH172" s="74"/>
      <c r="AI172" s="74"/>
      <c r="AJ172" s="74"/>
      <c r="AK172" s="74"/>
      <c r="AL172" s="74"/>
      <c r="AM172" s="74"/>
      <c r="AN172" s="74"/>
      <c r="AO172" s="74"/>
      <c r="AP172" s="74"/>
      <c r="AQ172" s="74"/>
    </row>
    <row r="173" spans="1:43" s="9" customFormat="1" ht="19.5" customHeight="1" thickBot="1">
      <c r="A173" s="596" t="s">
        <v>1274</v>
      </c>
      <c r="B173" s="645"/>
      <c r="C173" s="597">
        <v>2.2000000000000002</v>
      </c>
      <c r="D173" s="597">
        <v>2.8</v>
      </c>
      <c r="E173" s="151">
        <v>127200</v>
      </c>
      <c r="F173" s="599"/>
      <c r="G173" s="643">
        <f>E173*F173</f>
        <v>0</v>
      </c>
      <c r="H173" s="644" t="s">
        <v>230</v>
      </c>
      <c r="I173" s="379">
        <v>0.13500000000000001</v>
      </c>
      <c r="J173" s="512">
        <v>18.5</v>
      </c>
      <c r="K173" s="47"/>
      <c r="L173" s="37"/>
      <c r="M173" s="37"/>
      <c r="N173" s="37"/>
      <c r="O173" s="47"/>
      <c r="P173" s="47"/>
      <c r="Q173" s="47"/>
      <c r="R173" s="47"/>
      <c r="S173" s="47"/>
      <c r="T173" s="47"/>
      <c r="U173" s="47"/>
      <c r="V173" s="47"/>
      <c r="W173" s="47"/>
      <c r="X173" s="47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</row>
    <row r="174" spans="1:43" s="24" customFormat="1" ht="29.45" customHeight="1" thickBot="1">
      <c r="A174" s="646" t="s">
        <v>28</v>
      </c>
      <c r="B174" s="647"/>
      <c r="C174" s="647"/>
      <c r="D174" s="647"/>
      <c r="E174" s="647"/>
      <c r="F174" s="647"/>
      <c r="G174" s="647"/>
      <c r="H174" s="647"/>
      <c r="I174" s="634"/>
      <c r="J174" s="636"/>
      <c r="K174" s="39"/>
      <c r="L174" s="37"/>
      <c r="M174" s="37"/>
      <c r="N174" s="37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</row>
    <row r="175" spans="1:43" s="9" customFormat="1" ht="29.45" customHeight="1">
      <c r="A175" s="1064" t="s">
        <v>586</v>
      </c>
      <c r="B175" s="1065"/>
      <c r="C175" s="1065"/>
      <c r="D175" s="1065"/>
      <c r="E175" s="1065"/>
      <c r="F175" s="1065"/>
      <c r="G175" s="1065"/>
      <c r="H175" s="1065"/>
      <c r="I175" s="1065"/>
      <c r="J175" s="1066"/>
      <c r="K175" s="47"/>
      <c r="L175" s="37"/>
      <c r="M175" s="37"/>
      <c r="N175" s="37"/>
      <c r="O175" s="47"/>
      <c r="P175" s="47"/>
      <c r="Q175" s="47"/>
      <c r="R175" s="47"/>
      <c r="S175" s="47"/>
      <c r="T175" s="47"/>
      <c r="U175" s="47"/>
      <c r="V175" s="47"/>
      <c r="W175" s="47"/>
      <c r="X175" s="47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</row>
    <row r="176" spans="1:43" s="9" customFormat="1" ht="19.5" customHeight="1">
      <c r="A176" s="451" t="s">
        <v>1100</v>
      </c>
      <c r="B176" s="182"/>
      <c r="C176" s="463">
        <v>1.1000000000000001</v>
      </c>
      <c r="D176" s="463">
        <v>1.3</v>
      </c>
      <c r="E176" s="151">
        <v>128700</v>
      </c>
      <c r="F176" s="152"/>
      <c r="G176" s="471">
        <f t="shared" ref="G176:G182" si="12">E176*F176</f>
        <v>0</v>
      </c>
      <c r="H176" s="178" t="s">
        <v>130</v>
      </c>
      <c r="I176" s="450">
        <v>0.20200000000000001</v>
      </c>
      <c r="J176" s="237">
        <v>24</v>
      </c>
      <c r="K176" s="32"/>
      <c r="L176" s="37"/>
      <c r="M176" s="37"/>
      <c r="N176" s="37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  <c r="AA176" s="32"/>
      <c r="AB176" s="32"/>
      <c r="AC176" s="32"/>
      <c r="AD176" s="32"/>
      <c r="AE176" s="32"/>
      <c r="AF176" s="32"/>
      <c r="AG176" s="32"/>
      <c r="AH176" s="32"/>
      <c r="AI176" s="32"/>
      <c r="AJ176" s="32"/>
      <c r="AK176" s="32"/>
      <c r="AL176" s="32"/>
      <c r="AM176" s="32"/>
      <c r="AN176" s="32"/>
      <c r="AO176" s="32"/>
      <c r="AP176" s="32"/>
      <c r="AQ176" s="32"/>
    </row>
    <row r="177" spans="1:43" s="9" customFormat="1" ht="19.5" customHeight="1">
      <c r="A177" s="451" t="s">
        <v>1259</v>
      </c>
      <c r="B177" s="182"/>
      <c r="C177" s="461">
        <v>2.2000000000000002</v>
      </c>
      <c r="D177" s="461">
        <v>2.8</v>
      </c>
      <c r="E177" s="151">
        <v>135600</v>
      </c>
      <c r="F177" s="152"/>
      <c r="G177" s="471">
        <f t="shared" si="12"/>
        <v>0</v>
      </c>
      <c r="H177" s="178" t="s">
        <v>130</v>
      </c>
      <c r="I177" s="450">
        <v>0.20200000000000001</v>
      </c>
      <c r="J177" s="237">
        <v>24</v>
      </c>
      <c r="K177" s="47"/>
      <c r="L177" s="37"/>
      <c r="M177" s="37"/>
      <c r="N177" s="37"/>
      <c r="O177" s="47"/>
      <c r="P177" s="47"/>
      <c r="Q177" s="47"/>
      <c r="R177" s="47"/>
      <c r="S177" s="47"/>
      <c r="T177" s="47"/>
      <c r="U177" s="47"/>
      <c r="V177" s="47"/>
      <c r="W177" s="47"/>
      <c r="X177" s="47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</row>
    <row r="178" spans="1:43" s="9" customFormat="1" ht="19.5" customHeight="1">
      <c r="A178" s="451" t="s">
        <v>1260</v>
      </c>
      <c r="B178" s="182"/>
      <c r="C178" s="461">
        <v>2.8</v>
      </c>
      <c r="D178" s="461">
        <v>3.2</v>
      </c>
      <c r="E178" s="151">
        <v>138300</v>
      </c>
      <c r="F178" s="152"/>
      <c r="G178" s="471">
        <f t="shared" si="12"/>
        <v>0</v>
      </c>
      <c r="H178" s="178" t="s">
        <v>130</v>
      </c>
      <c r="I178" s="450">
        <v>0.20200000000000001</v>
      </c>
      <c r="J178" s="237">
        <v>24</v>
      </c>
      <c r="K178" s="47"/>
      <c r="L178" s="37"/>
      <c r="M178" s="37"/>
      <c r="N178" s="3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</row>
    <row r="179" spans="1:43" s="9" customFormat="1" ht="19.5" customHeight="1">
      <c r="A179" s="451" t="s">
        <v>1261</v>
      </c>
      <c r="B179" s="182"/>
      <c r="C179" s="461">
        <v>3.6</v>
      </c>
      <c r="D179" s="149">
        <v>4</v>
      </c>
      <c r="E179" s="151">
        <v>144500</v>
      </c>
      <c r="F179" s="152"/>
      <c r="G179" s="471">
        <f t="shared" si="12"/>
        <v>0</v>
      </c>
      <c r="H179" s="178" t="s">
        <v>130</v>
      </c>
      <c r="I179" s="450">
        <v>0.20200000000000001</v>
      </c>
      <c r="J179" s="237">
        <v>26</v>
      </c>
      <c r="K179" s="47"/>
      <c r="L179" s="37"/>
      <c r="M179" s="37"/>
      <c r="N179" s="3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</row>
    <row r="180" spans="1:43" ht="19.5" customHeight="1">
      <c r="A180" s="451" t="s">
        <v>1262</v>
      </c>
      <c r="B180" s="182"/>
      <c r="C180" s="461">
        <v>4.5</v>
      </c>
      <c r="D180" s="149">
        <v>5</v>
      </c>
      <c r="E180" s="151">
        <v>150500</v>
      </c>
      <c r="F180" s="152"/>
      <c r="G180" s="471">
        <f t="shared" si="12"/>
        <v>0</v>
      </c>
      <c r="H180" s="178" t="s">
        <v>130</v>
      </c>
      <c r="I180" s="450">
        <v>0.20200000000000001</v>
      </c>
      <c r="J180" s="237">
        <v>26</v>
      </c>
      <c r="K180" s="74"/>
      <c r="L180" s="37"/>
      <c r="M180" s="37"/>
      <c r="N180" s="37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  <c r="AA180" s="74"/>
      <c r="AB180" s="74"/>
      <c r="AC180" s="74"/>
      <c r="AD180" s="74"/>
      <c r="AE180" s="74"/>
      <c r="AF180" s="74"/>
      <c r="AG180" s="74"/>
      <c r="AH180" s="74"/>
      <c r="AI180" s="74"/>
      <c r="AJ180" s="74"/>
      <c r="AK180" s="74"/>
      <c r="AL180" s="74"/>
      <c r="AM180" s="74"/>
      <c r="AN180" s="74"/>
      <c r="AO180" s="74"/>
      <c r="AP180" s="74"/>
      <c r="AQ180" s="74"/>
    </row>
    <row r="181" spans="1:43" ht="19.5" customHeight="1">
      <c r="A181" s="451" t="s">
        <v>1263</v>
      </c>
      <c r="B181" s="182"/>
      <c r="C181" s="461">
        <v>5.6</v>
      </c>
      <c r="D181" s="461">
        <v>6.3</v>
      </c>
      <c r="E181" s="151">
        <v>168600</v>
      </c>
      <c r="F181" s="152"/>
      <c r="G181" s="471">
        <f t="shared" si="12"/>
        <v>0</v>
      </c>
      <c r="H181" s="459" t="s">
        <v>204</v>
      </c>
      <c r="I181" s="450">
        <v>0.24399999999999999</v>
      </c>
      <c r="J181" s="237">
        <v>30</v>
      </c>
      <c r="K181" s="74"/>
      <c r="L181" s="37"/>
      <c r="M181" s="37"/>
      <c r="N181" s="37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  <c r="AA181" s="74"/>
      <c r="AB181" s="74"/>
      <c r="AC181" s="74"/>
      <c r="AD181" s="74"/>
      <c r="AE181" s="74"/>
      <c r="AF181" s="74"/>
      <c r="AG181" s="74"/>
      <c r="AH181" s="74"/>
      <c r="AI181" s="74"/>
      <c r="AJ181" s="74"/>
      <c r="AK181" s="74"/>
      <c r="AL181" s="74"/>
      <c r="AM181" s="74"/>
      <c r="AN181" s="74"/>
      <c r="AO181" s="74"/>
      <c r="AP181" s="74"/>
      <c r="AQ181" s="74"/>
    </row>
    <row r="182" spans="1:43" ht="19.5" customHeight="1" thickBot="1">
      <c r="A182" s="596" t="s">
        <v>1264</v>
      </c>
      <c r="B182" s="645"/>
      <c r="C182" s="597">
        <v>7.1</v>
      </c>
      <c r="D182" s="648">
        <v>8</v>
      </c>
      <c r="E182" s="151">
        <v>189800</v>
      </c>
      <c r="F182" s="599"/>
      <c r="G182" s="643">
        <f t="shared" si="12"/>
        <v>0</v>
      </c>
      <c r="H182" s="649" t="s">
        <v>205</v>
      </c>
      <c r="I182" s="379">
        <v>0.28499999999999998</v>
      </c>
      <c r="J182" s="380">
        <v>34</v>
      </c>
      <c r="K182" s="74"/>
      <c r="L182" s="37"/>
      <c r="M182" s="37"/>
      <c r="N182" s="37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  <c r="AA182" s="74"/>
      <c r="AB182" s="74"/>
      <c r="AC182" s="74"/>
      <c r="AD182" s="74"/>
      <c r="AE182" s="74"/>
      <c r="AF182" s="74"/>
      <c r="AG182" s="74"/>
      <c r="AH182" s="74"/>
      <c r="AI182" s="74"/>
      <c r="AJ182" s="74"/>
      <c r="AK182" s="74"/>
      <c r="AL182" s="74"/>
      <c r="AM182" s="74"/>
      <c r="AN182" s="74"/>
      <c r="AO182" s="74"/>
      <c r="AP182" s="74"/>
      <c r="AQ182" s="74"/>
    </row>
    <row r="183" spans="1:43" s="24" customFormat="1" ht="29.45" customHeight="1" thickBot="1">
      <c r="A183" s="1075" t="s">
        <v>28</v>
      </c>
      <c r="B183" s="1076"/>
      <c r="C183" s="1076"/>
      <c r="D183" s="1076"/>
      <c r="E183" s="1076"/>
      <c r="F183" s="1076"/>
      <c r="G183" s="1076"/>
      <c r="H183" s="1076"/>
      <c r="I183" s="634"/>
      <c r="J183" s="636"/>
      <c r="K183" s="39"/>
      <c r="L183" s="37"/>
      <c r="M183" s="37"/>
      <c r="N183" s="37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  <c r="AA183" s="74"/>
      <c r="AB183" s="74"/>
      <c r="AC183" s="74"/>
      <c r="AD183" s="74"/>
      <c r="AE183" s="74"/>
      <c r="AF183" s="74"/>
      <c r="AG183" s="74"/>
      <c r="AH183" s="74"/>
      <c r="AI183" s="74"/>
      <c r="AJ183" s="74"/>
      <c r="AK183" s="74"/>
      <c r="AL183" s="74"/>
      <c r="AM183" s="74"/>
      <c r="AN183" s="74"/>
      <c r="AO183" s="74"/>
      <c r="AP183" s="74"/>
      <c r="AQ183" s="74"/>
    </row>
    <row r="184" spans="1:43" s="9" customFormat="1" ht="29.45" customHeight="1">
      <c r="A184" s="1064" t="s">
        <v>587</v>
      </c>
      <c r="B184" s="1065"/>
      <c r="C184" s="1065"/>
      <c r="D184" s="1065"/>
      <c r="E184" s="1065"/>
      <c r="F184" s="1065"/>
      <c r="G184" s="1065"/>
      <c r="H184" s="1065"/>
      <c r="I184" s="1065"/>
      <c r="J184" s="1066"/>
      <c r="K184" s="47"/>
      <c r="L184" s="37"/>
      <c r="M184" s="37"/>
      <c r="N184" s="37"/>
      <c r="O184" s="47"/>
      <c r="P184" s="47"/>
      <c r="Q184" s="47"/>
      <c r="R184" s="47"/>
      <c r="S184" s="47"/>
      <c r="T184" s="47"/>
      <c r="U184" s="47"/>
      <c r="V184" s="47"/>
      <c r="W184" s="47"/>
      <c r="X184" s="47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</row>
    <row r="185" spans="1:43" ht="19.5" customHeight="1">
      <c r="A185" s="451" t="s">
        <v>1255</v>
      </c>
      <c r="B185" s="182"/>
      <c r="C185" s="461">
        <v>7.1</v>
      </c>
      <c r="D185" s="149">
        <v>8</v>
      </c>
      <c r="E185" s="151">
        <v>169600</v>
      </c>
      <c r="F185" s="152"/>
      <c r="G185" s="471">
        <f>E185*F185</f>
        <v>0</v>
      </c>
      <c r="H185" s="178" t="s">
        <v>131</v>
      </c>
      <c r="I185" s="450">
        <v>0.28499999999999998</v>
      </c>
      <c r="J185" s="240">
        <v>44</v>
      </c>
      <c r="K185" s="74"/>
      <c r="L185" s="37"/>
      <c r="M185" s="37"/>
      <c r="N185" s="37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</row>
    <row r="186" spans="1:43" ht="19.5" customHeight="1">
      <c r="A186" s="451" t="s">
        <v>1256</v>
      </c>
      <c r="B186" s="182"/>
      <c r="C186" s="149">
        <v>9</v>
      </c>
      <c r="D186" s="149">
        <v>10</v>
      </c>
      <c r="E186" s="151">
        <v>196300</v>
      </c>
      <c r="F186" s="152"/>
      <c r="G186" s="471">
        <f>E186*F186</f>
        <v>0</v>
      </c>
      <c r="H186" s="178" t="s">
        <v>131</v>
      </c>
      <c r="I186" s="450">
        <v>0.308</v>
      </c>
      <c r="J186" s="240">
        <v>48</v>
      </c>
      <c r="K186" s="74"/>
      <c r="L186" s="37"/>
      <c r="M186" s="37"/>
      <c r="N186" s="37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  <c r="AA186" s="74"/>
      <c r="AB186" s="74"/>
      <c r="AC186" s="74"/>
      <c r="AD186" s="74"/>
      <c r="AE186" s="74"/>
      <c r="AF186" s="74"/>
      <c r="AG186" s="74"/>
      <c r="AH186" s="74"/>
      <c r="AI186" s="74"/>
      <c r="AJ186" s="74"/>
      <c r="AK186" s="74"/>
      <c r="AL186" s="74"/>
      <c r="AM186" s="74"/>
      <c r="AN186" s="74"/>
      <c r="AO186" s="74"/>
      <c r="AP186" s="74"/>
      <c r="AQ186" s="74"/>
    </row>
    <row r="187" spans="1:43" ht="19.5" customHeight="1">
      <c r="A187" s="451" t="s">
        <v>1257</v>
      </c>
      <c r="B187" s="182"/>
      <c r="C187" s="461">
        <v>11.2</v>
      </c>
      <c r="D187" s="461">
        <v>12.5</v>
      </c>
      <c r="E187" s="151">
        <v>219800</v>
      </c>
      <c r="F187" s="152"/>
      <c r="G187" s="471">
        <f>E187*F187</f>
        <v>0</v>
      </c>
      <c r="H187" s="178" t="s">
        <v>131</v>
      </c>
      <c r="I187" s="450">
        <v>0.308</v>
      </c>
      <c r="J187" s="240">
        <v>48</v>
      </c>
      <c r="K187" s="74"/>
      <c r="L187" s="37"/>
      <c r="M187" s="37"/>
      <c r="N187" s="37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</row>
    <row r="188" spans="1:43" ht="19.5" customHeight="1" thickBot="1">
      <c r="A188" s="596" t="s">
        <v>1258</v>
      </c>
      <c r="B188" s="645"/>
      <c r="C188" s="597">
        <v>12.5</v>
      </c>
      <c r="D188" s="648">
        <v>14</v>
      </c>
      <c r="E188" s="151">
        <v>237200</v>
      </c>
      <c r="F188" s="599"/>
      <c r="G188" s="643">
        <f>E188*F188</f>
        <v>0</v>
      </c>
      <c r="H188" s="601" t="s">
        <v>131</v>
      </c>
      <c r="I188" s="379">
        <v>0.308</v>
      </c>
      <c r="J188" s="512">
        <v>48</v>
      </c>
      <c r="K188" s="74"/>
      <c r="L188" s="37"/>
      <c r="M188" s="37"/>
      <c r="N188" s="37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  <c r="AA188" s="74"/>
      <c r="AB188" s="74"/>
      <c r="AC188" s="74"/>
      <c r="AD188" s="74"/>
      <c r="AE188" s="74"/>
      <c r="AF188" s="74"/>
      <c r="AG188" s="74"/>
      <c r="AH188" s="74"/>
      <c r="AI188" s="74"/>
      <c r="AJ188" s="74"/>
      <c r="AK188" s="74"/>
      <c r="AL188" s="74"/>
      <c r="AM188" s="74"/>
      <c r="AN188" s="74"/>
      <c r="AO188" s="74"/>
      <c r="AP188" s="74"/>
      <c r="AQ188" s="74"/>
    </row>
    <row r="189" spans="1:43" s="24" customFormat="1" ht="29.45" customHeight="1" thickBot="1">
      <c r="A189" s="1075" t="s">
        <v>28</v>
      </c>
      <c r="B189" s="1076"/>
      <c r="C189" s="1076"/>
      <c r="D189" s="1076"/>
      <c r="E189" s="1076"/>
      <c r="F189" s="1076"/>
      <c r="G189" s="1076"/>
      <c r="H189" s="1076"/>
      <c r="I189" s="634"/>
      <c r="J189" s="636"/>
      <c r="K189" s="39"/>
      <c r="L189" s="37"/>
      <c r="M189" s="37"/>
      <c r="N189" s="37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  <c r="AA189" s="74"/>
      <c r="AB189" s="74"/>
      <c r="AC189" s="74"/>
      <c r="AD189" s="74"/>
      <c r="AE189" s="74"/>
      <c r="AF189" s="74"/>
      <c r="AG189" s="74"/>
      <c r="AH189" s="74"/>
      <c r="AI189" s="74"/>
      <c r="AJ189" s="74"/>
      <c r="AK189" s="74"/>
      <c r="AL189" s="74"/>
      <c r="AM189" s="74"/>
      <c r="AN189" s="74"/>
      <c r="AO189" s="74"/>
      <c r="AP189" s="74"/>
      <c r="AQ189" s="74"/>
    </row>
    <row r="190" spans="1:43" s="9" customFormat="1" ht="29.45" customHeight="1">
      <c r="A190" s="1064" t="s">
        <v>588</v>
      </c>
      <c r="B190" s="1065"/>
      <c r="C190" s="1065"/>
      <c r="D190" s="1065"/>
      <c r="E190" s="1065"/>
      <c r="F190" s="1065"/>
      <c r="G190" s="1065"/>
      <c r="H190" s="1065"/>
      <c r="I190" s="1065"/>
      <c r="J190" s="1066"/>
      <c r="K190" s="47"/>
      <c r="L190" s="37"/>
      <c r="M190" s="37"/>
      <c r="N190" s="37"/>
      <c r="O190" s="47"/>
      <c r="P190" s="47"/>
      <c r="Q190" s="47"/>
      <c r="R190" s="47"/>
      <c r="S190" s="47"/>
      <c r="T190" s="47"/>
      <c r="U190" s="47"/>
      <c r="V190" s="47"/>
      <c r="W190" s="47"/>
      <c r="X190" s="47"/>
      <c r="Y190" s="47"/>
      <c r="Z190" s="47"/>
      <c r="AA190" s="47"/>
      <c r="AB190" s="47"/>
      <c r="AC190" s="47"/>
      <c r="AD190" s="47"/>
      <c r="AE190" s="47"/>
      <c r="AF190" s="47"/>
      <c r="AG190" s="47"/>
      <c r="AH190" s="47"/>
      <c r="AI190" s="47"/>
      <c r="AJ190" s="47"/>
      <c r="AK190" s="47"/>
      <c r="AL190" s="47"/>
      <c r="AM190" s="47"/>
      <c r="AN190" s="47"/>
      <c r="AO190" s="47"/>
      <c r="AP190" s="47"/>
      <c r="AQ190" s="47"/>
    </row>
    <row r="191" spans="1:43" ht="18.600000000000001" customHeight="1">
      <c r="A191" s="447" t="s">
        <v>1101</v>
      </c>
      <c r="B191" s="182"/>
      <c r="C191" s="461">
        <v>11.2</v>
      </c>
      <c r="D191" s="461">
        <v>12.5</v>
      </c>
      <c r="E191" s="151">
        <v>286400</v>
      </c>
      <c r="F191" s="152"/>
      <c r="G191" s="471">
        <f t="shared" ref="G191:G196" si="13">E191*F191</f>
        <v>0</v>
      </c>
      <c r="H191" s="178" t="s">
        <v>132</v>
      </c>
      <c r="I191" s="450">
        <v>0.36199999999999999</v>
      </c>
      <c r="J191" s="240">
        <v>45</v>
      </c>
      <c r="K191" s="74"/>
      <c r="L191" s="37"/>
      <c r="M191" s="37"/>
      <c r="N191" s="37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</row>
    <row r="192" spans="1:43" ht="18.600000000000001" customHeight="1">
      <c r="A192" s="457" t="s">
        <v>1102</v>
      </c>
      <c r="B192" s="182"/>
      <c r="C192" s="461">
        <v>12.5</v>
      </c>
      <c r="D192" s="149">
        <v>14</v>
      </c>
      <c r="E192" s="151">
        <v>301400</v>
      </c>
      <c r="F192" s="152"/>
      <c r="G192" s="471">
        <f t="shared" si="13"/>
        <v>0</v>
      </c>
      <c r="H192" s="178" t="s">
        <v>132</v>
      </c>
      <c r="I192" s="450">
        <v>0.36199999999999999</v>
      </c>
      <c r="J192" s="240">
        <v>51</v>
      </c>
      <c r="L192" s="37"/>
      <c r="M192" s="37"/>
      <c r="N192" s="37"/>
    </row>
    <row r="193" spans="1:43" ht="18.600000000000001" customHeight="1">
      <c r="A193" s="457" t="s">
        <v>1103</v>
      </c>
      <c r="B193" s="182"/>
      <c r="C193" s="149">
        <v>18</v>
      </c>
      <c r="D193" s="149">
        <v>20</v>
      </c>
      <c r="E193" s="151">
        <v>330400</v>
      </c>
      <c r="F193" s="152"/>
      <c r="G193" s="471">
        <f t="shared" si="13"/>
        <v>0</v>
      </c>
      <c r="H193" s="178" t="s">
        <v>132</v>
      </c>
      <c r="I193" s="450">
        <v>0.36199999999999999</v>
      </c>
      <c r="J193" s="240">
        <v>51</v>
      </c>
      <c r="L193" s="37"/>
      <c r="M193" s="37"/>
      <c r="N193" s="37"/>
    </row>
    <row r="194" spans="1:43" ht="18.600000000000001" customHeight="1">
      <c r="A194" s="460" t="s">
        <v>1252</v>
      </c>
      <c r="B194" s="182"/>
      <c r="C194" s="461">
        <v>22.4</v>
      </c>
      <c r="D194" s="149">
        <v>25</v>
      </c>
      <c r="E194" s="151">
        <v>377000</v>
      </c>
      <c r="F194" s="152"/>
      <c r="G194" s="471">
        <f t="shared" si="13"/>
        <v>0</v>
      </c>
      <c r="H194" s="178" t="s">
        <v>133</v>
      </c>
      <c r="I194" s="450">
        <v>0.79400000000000004</v>
      </c>
      <c r="J194" s="237">
        <v>100</v>
      </c>
      <c r="K194" s="74"/>
      <c r="L194" s="37"/>
      <c r="M194" s="37"/>
      <c r="N194" s="37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  <c r="AA194" s="74"/>
      <c r="AB194" s="74"/>
      <c r="AC194" s="74"/>
      <c r="AD194" s="74"/>
      <c r="AE194" s="74"/>
      <c r="AF194" s="74"/>
      <c r="AG194" s="74"/>
      <c r="AH194" s="74"/>
      <c r="AI194" s="74"/>
      <c r="AJ194" s="74"/>
      <c r="AK194" s="74"/>
      <c r="AL194" s="74"/>
      <c r="AM194" s="74"/>
      <c r="AN194" s="74"/>
      <c r="AO194" s="74"/>
      <c r="AP194" s="74"/>
      <c r="AQ194" s="74"/>
    </row>
    <row r="195" spans="1:43" ht="18.600000000000001" customHeight="1">
      <c r="A195" s="460" t="s">
        <v>1253</v>
      </c>
      <c r="B195" s="182"/>
      <c r="C195" s="149">
        <v>25</v>
      </c>
      <c r="D195" s="149">
        <v>28</v>
      </c>
      <c r="E195" s="151">
        <v>407400</v>
      </c>
      <c r="F195" s="152"/>
      <c r="G195" s="471">
        <f t="shared" si="13"/>
        <v>0</v>
      </c>
      <c r="H195" s="178" t="s">
        <v>133</v>
      </c>
      <c r="I195" s="450">
        <v>0.79400000000000004</v>
      </c>
      <c r="J195" s="237">
        <v>100</v>
      </c>
      <c r="K195" s="74"/>
      <c r="L195" s="37"/>
      <c r="M195" s="37"/>
      <c r="N195" s="37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  <c r="AA195" s="74"/>
      <c r="AB195" s="74"/>
      <c r="AC195" s="74"/>
      <c r="AD195" s="74"/>
      <c r="AE195" s="74"/>
      <c r="AF195" s="74"/>
      <c r="AG195" s="74"/>
      <c r="AH195" s="74"/>
      <c r="AI195" s="74"/>
      <c r="AJ195" s="74"/>
      <c r="AK195" s="74"/>
      <c r="AL195" s="74"/>
      <c r="AM195" s="74"/>
      <c r="AN195" s="74"/>
      <c r="AO195" s="74"/>
      <c r="AP195" s="74"/>
      <c r="AQ195" s="74"/>
    </row>
    <row r="196" spans="1:43" ht="18.600000000000001" customHeight="1">
      <c r="A196" s="460" t="s">
        <v>1254</v>
      </c>
      <c r="B196" s="182"/>
      <c r="C196" s="149">
        <v>28</v>
      </c>
      <c r="D196" s="149">
        <v>31.2</v>
      </c>
      <c r="E196" s="151">
        <v>426200</v>
      </c>
      <c r="F196" s="152"/>
      <c r="G196" s="471">
        <f t="shared" si="13"/>
        <v>0</v>
      </c>
      <c r="H196" s="178" t="s">
        <v>133</v>
      </c>
      <c r="I196" s="450">
        <v>0.79400000000000004</v>
      </c>
      <c r="J196" s="237">
        <v>100</v>
      </c>
      <c r="K196" s="74"/>
      <c r="L196" s="37"/>
      <c r="M196" s="37"/>
      <c r="N196" s="37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  <c r="AA196" s="74"/>
      <c r="AB196" s="74"/>
      <c r="AC196" s="74"/>
      <c r="AD196" s="74"/>
      <c r="AE196" s="74"/>
      <c r="AF196" s="74"/>
      <c r="AG196" s="74"/>
      <c r="AH196" s="74"/>
      <c r="AI196" s="74"/>
      <c r="AJ196" s="74"/>
      <c r="AK196" s="74"/>
      <c r="AL196" s="74"/>
      <c r="AM196" s="74"/>
      <c r="AN196" s="74"/>
      <c r="AO196" s="74"/>
      <c r="AP196" s="74"/>
      <c r="AQ196" s="74"/>
    </row>
    <row r="197" spans="1:43" ht="30" customHeight="1">
      <c r="A197" s="462" t="s">
        <v>83</v>
      </c>
      <c r="B197" s="187"/>
      <c r="C197" s="187"/>
      <c r="D197" s="187"/>
      <c r="E197" s="187"/>
      <c r="F197" s="187"/>
      <c r="G197" s="188"/>
      <c r="H197" s="189"/>
      <c r="I197" s="189"/>
      <c r="J197" s="281"/>
      <c r="L197" s="37"/>
      <c r="M197" s="37"/>
      <c r="N197" s="37"/>
    </row>
    <row r="198" spans="1:43" ht="30" customHeight="1">
      <c r="A198" s="862" t="s">
        <v>84</v>
      </c>
      <c r="B198" s="863"/>
      <c r="C198" s="863"/>
      <c r="D198" s="863"/>
      <c r="E198" s="863"/>
      <c r="F198" s="863"/>
      <c r="G198" s="863"/>
      <c r="H198" s="863"/>
      <c r="I198" s="863"/>
      <c r="J198" s="864"/>
      <c r="L198" s="37"/>
      <c r="M198" s="37"/>
      <c r="N198" s="37"/>
    </row>
    <row r="199" spans="1:43" ht="17.25" customHeight="1">
      <c r="A199" s="529" t="s">
        <v>1104</v>
      </c>
      <c r="B199" s="182"/>
      <c r="C199" s="461">
        <v>3.6</v>
      </c>
      <c r="D199" s="461">
        <v>4.0999999999999996</v>
      </c>
      <c r="E199" s="151">
        <v>116100</v>
      </c>
      <c r="F199" s="152"/>
      <c r="G199" s="471">
        <f t="shared" ref="G199:G206" si="14">E199*F199</f>
        <v>0</v>
      </c>
      <c r="H199" s="178" t="s">
        <v>134</v>
      </c>
      <c r="I199" s="450">
        <v>0.29099999999999998</v>
      </c>
      <c r="J199" s="240">
        <v>36</v>
      </c>
      <c r="K199" s="74"/>
      <c r="L199" s="37"/>
      <c r="M199" s="37"/>
      <c r="N199" s="37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  <c r="AA199" s="74"/>
      <c r="AB199" s="74"/>
      <c r="AC199" s="74"/>
      <c r="AD199" s="74"/>
      <c r="AE199" s="74"/>
      <c r="AF199" s="74"/>
      <c r="AG199" s="74"/>
      <c r="AH199" s="74"/>
      <c r="AI199" s="74"/>
      <c r="AJ199" s="74"/>
      <c r="AK199" s="74"/>
      <c r="AL199" s="74"/>
      <c r="AM199" s="74"/>
      <c r="AN199" s="74"/>
      <c r="AO199" s="74"/>
      <c r="AP199" s="74"/>
      <c r="AQ199" s="74"/>
    </row>
    <row r="200" spans="1:43" ht="17.25" customHeight="1">
      <c r="A200" s="529" t="s">
        <v>1105</v>
      </c>
      <c r="B200" s="182"/>
      <c r="C200" s="463">
        <v>4.5</v>
      </c>
      <c r="D200" s="179">
        <v>5</v>
      </c>
      <c r="E200" s="151">
        <v>123700</v>
      </c>
      <c r="F200" s="152"/>
      <c r="G200" s="471">
        <f t="shared" si="14"/>
        <v>0</v>
      </c>
      <c r="H200" s="178" t="s">
        <v>134</v>
      </c>
      <c r="I200" s="450">
        <v>0.29099999999999998</v>
      </c>
      <c r="J200" s="237">
        <v>37</v>
      </c>
      <c r="K200" s="74"/>
      <c r="L200" s="37"/>
      <c r="M200" s="37"/>
      <c r="N200" s="37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  <c r="AA200" s="74"/>
      <c r="AB200" s="74"/>
      <c r="AC200" s="74"/>
      <c r="AD200" s="74"/>
      <c r="AE200" s="74"/>
      <c r="AF200" s="74"/>
      <c r="AG200" s="74"/>
      <c r="AH200" s="74"/>
      <c r="AI200" s="74"/>
      <c r="AJ200" s="74"/>
      <c r="AK200" s="74"/>
      <c r="AL200" s="74"/>
      <c r="AM200" s="74"/>
      <c r="AN200" s="74"/>
      <c r="AO200" s="74"/>
      <c r="AP200" s="74"/>
      <c r="AQ200" s="74"/>
    </row>
    <row r="201" spans="1:43" ht="17.25" customHeight="1">
      <c r="A201" s="529" t="s">
        <v>1106</v>
      </c>
      <c r="B201" s="182"/>
      <c r="C201" s="461">
        <v>5.6</v>
      </c>
      <c r="D201" s="461">
        <v>6.3</v>
      </c>
      <c r="E201" s="151">
        <v>125400</v>
      </c>
      <c r="F201" s="152"/>
      <c r="G201" s="471">
        <f t="shared" si="14"/>
        <v>0</v>
      </c>
      <c r="H201" s="178" t="s">
        <v>134</v>
      </c>
      <c r="I201" s="450">
        <v>0.29099999999999998</v>
      </c>
      <c r="J201" s="237">
        <v>37</v>
      </c>
      <c r="K201" s="74"/>
      <c r="L201" s="37"/>
      <c r="M201" s="37"/>
      <c r="N201" s="37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  <c r="AA201" s="74"/>
      <c r="AB201" s="74"/>
      <c r="AC201" s="74"/>
      <c r="AD201" s="74"/>
      <c r="AE201" s="74"/>
      <c r="AF201" s="74"/>
      <c r="AG201" s="74"/>
      <c r="AH201" s="74"/>
      <c r="AI201" s="74"/>
      <c r="AJ201" s="74"/>
      <c r="AK201" s="74"/>
      <c r="AL201" s="74"/>
      <c r="AM201" s="74"/>
      <c r="AN201" s="74"/>
      <c r="AO201" s="74"/>
      <c r="AP201" s="74"/>
      <c r="AQ201" s="74"/>
    </row>
    <row r="202" spans="1:43" ht="17.25" customHeight="1">
      <c r="A202" s="529" t="s">
        <v>1107</v>
      </c>
      <c r="B202" s="182"/>
      <c r="C202" s="461">
        <v>7.1</v>
      </c>
      <c r="D202" s="149">
        <v>8</v>
      </c>
      <c r="E202" s="151">
        <v>147100</v>
      </c>
      <c r="F202" s="152"/>
      <c r="G202" s="471">
        <f t="shared" si="14"/>
        <v>0</v>
      </c>
      <c r="H202" s="178" t="s">
        <v>134</v>
      </c>
      <c r="I202" s="450">
        <v>0.29099999999999998</v>
      </c>
      <c r="J202" s="237">
        <v>38</v>
      </c>
      <c r="K202" s="74"/>
      <c r="L202" s="37"/>
      <c r="M202" s="37"/>
      <c r="N202" s="37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  <c r="AA202" s="74"/>
      <c r="AB202" s="74"/>
      <c r="AC202" s="74"/>
      <c r="AD202" s="74"/>
      <c r="AE202" s="74"/>
      <c r="AF202" s="74"/>
      <c r="AG202" s="74"/>
      <c r="AH202" s="74"/>
      <c r="AI202" s="74"/>
      <c r="AJ202" s="74"/>
      <c r="AK202" s="74"/>
      <c r="AL202" s="74"/>
      <c r="AM202" s="74"/>
      <c r="AN202" s="74"/>
      <c r="AO202" s="74"/>
      <c r="AP202" s="74"/>
      <c r="AQ202" s="74"/>
    </row>
    <row r="203" spans="1:43" ht="17.25" customHeight="1">
      <c r="A203" s="529" t="s">
        <v>1108</v>
      </c>
      <c r="B203" s="182"/>
      <c r="C203" s="149">
        <v>9</v>
      </c>
      <c r="D203" s="149">
        <v>10</v>
      </c>
      <c r="E203" s="151">
        <v>193700</v>
      </c>
      <c r="F203" s="152"/>
      <c r="G203" s="471">
        <f t="shared" si="14"/>
        <v>0</v>
      </c>
      <c r="H203" s="178" t="s">
        <v>135</v>
      </c>
      <c r="I203" s="450">
        <v>0.45200000000000001</v>
      </c>
      <c r="J203" s="237">
        <v>61</v>
      </c>
      <c r="K203" s="74"/>
      <c r="L203" s="37"/>
      <c r="M203" s="37"/>
      <c r="N203" s="37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  <c r="AA203" s="74"/>
      <c r="AB203" s="74"/>
      <c r="AC203" s="74"/>
      <c r="AD203" s="74"/>
      <c r="AE203" s="74"/>
      <c r="AF203" s="74"/>
      <c r="AG203" s="74"/>
      <c r="AH203" s="74"/>
      <c r="AI203" s="74"/>
      <c r="AJ203" s="74"/>
      <c r="AK203" s="74"/>
      <c r="AL203" s="74"/>
      <c r="AM203" s="74"/>
      <c r="AN203" s="74"/>
      <c r="AO203" s="74"/>
      <c r="AP203" s="74"/>
      <c r="AQ203" s="74"/>
    </row>
    <row r="204" spans="1:43" ht="17.25" customHeight="1">
      <c r="A204" s="529" t="s">
        <v>1109</v>
      </c>
      <c r="B204" s="182"/>
      <c r="C204" s="461">
        <v>11.2</v>
      </c>
      <c r="D204" s="461">
        <v>12.5</v>
      </c>
      <c r="E204" s="151">
        <v>213700</v>
      </c>
      <c r="F204" s="152"/>
      <c r="G204" s="471">
        <f t="shared" si="14"/>
        <v>0</v>
      </c>
      <c r="H204" s="178" t="s">
        <v>135</v>
      </c>
      <c r="I204" s="450">
        <v>0.45200000000000001</v>
      </c>
      <c r="J204" s="240">
        <v>62</v>
      </c>
      <c r="K204" s="74"/>
      <c r="L204" s="37"/>
      <c r="M204" s="37"/>
      <c r="N204" s="37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  <c r="AA204" s="74"/>
      <c r="AB204" s="74"/>
      <c r="AC204" s="74"/>
      <c r="AD204" s="74"/>
      <c r="AE204" s="74"/>
      <c r="AF204" s="74"/>
      <c r="AG204" s="74"/>
      <c r="AH204" s="74"/>
      <c r="AI204" s="74"/>
      <c r="AJ204" s="74"/>
      <c r="AK204" s="74"/>
      <c r="AL204" s="74"/>
      <c r="AM204" s="74"/>
      <c r="AN204" s="74"/>
      <c r="AO204" s="74"/>
      <c r="AP204" s="74"/>
      <c r="AQ204" s="74"/>
    </row>
    <row r="205" spans="1:43" s="3" customFormat="1" ht="17.25" customHeight="1">
      <c r="A205" s="529" t="s">
        <v>1110</v>
      </c>
      <c r="B205" s="182"/>
      <c r="C205" s="461">
        <v>12.5</v>
      </c>
      <c r="D205" s="149">
        <v>14</v>
      </c>
      <c r="E205" s="151">
        <v>245800</v>
      </c>
      <c r="F205" s="152"/>
      <c r="G205" s="471">
        <f t="shared" si="14"/>
        <v>0</v>
      </c>
      <c r="H205" s="178" t="s">
        <v>135</v>
      </c>
      <c r="I205" s="450">
        <v>0.45200000000000001</v>
      </c>
      <c r="J205" s="240">
        <v>62</v>
      </c>
      <c r="K205" s="38"/>
      <c r="L205" s="37"/>
      <c r="M205" s="37"/>
      <c r="N205" s="37"/>
      <c r="O205" s="38"/>
      <c r="P205" s="38"/>
      <c r="Q205" s="38"/>
      <c r="R205" s="38"/>
      <c r="S205" s="38"/>
      <c r="T205" s="38"/>
      <c r="U205" s="38"/>
      <c r="V205" s="38"/>
      <c r="W205" s="38"/>
      <c r="X205" s="38"/>
      <c r="Y205" s="38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  <c r="AM205" s="38"/>
      <c r="AN205" s="38"/>
      <c r="AO205" s="38"/>
      <c r="AP205" s="38"/>
      <c r="AQ205" s="38"/>
    </row>
    <row r="206" spans="1:43" ht="17.25" customHeight="1" thickBot="1">
      <c r="A206" s="529" t="s">
        <v>1111</v>
      </c>
      <c r="B206" s="182"/>
      <c r="C206" s="149">
        <v>14</v>
      </c>
      <c r="D206" s="149">
        <v>16</v>
      </c>
      <c r="E206" s="151">
        <v>291000</v>
      </c>
      <c r="F206" s="152"/>
      <c r="G206" s="471">
        <f t="shared" si="14"/>
        <v>0</v>
      </c>
      <c r="H206" s="178" t="s">
        <v>135</v>
      </c>
      <c r="I206" s="450">
        <v>0.45200000000000001</v>
      </c>
      <c r="J206" s="237">
        <v>62</v>
      </c>
      <c r="K206" s="74"/>
      <c r="L206" s="37"/>
      <c r="M206" s="37"/>
      <c r="N206" s="37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  <c r="AA206" s="74"/>
      <c r="AB206" s="74"/>
      <c r="AC206" s="74"/>
      <c r="AD206" s="74"/>
      <c r="AE206" s="74"/>
      <c r="AF206" s="74"/>
      <c r="AG206" s="74"/>
      <c r="AH206" s="74"/>
      <c r="AI206" s="74"/>
      <c r="AJ206" s="74"/>
      <c r="AK206" s="74"/>
      <c r="AL206" s="74"/>
      <c r="AM206" s="74"/>
      <c r="AN206" s="74"/>
      <c r="AO206" s="74"/>
      <c r="AP206" s="74"/>
      <c r="AQ206" s="74"/>
    </row>
    <row r="207" spans="1:43" ht="30" customHeight="1">
      <c r="A207" s="773" t="s">
        <v>25</v>
      </c>
      <c r="B207" s="774"/>
      <c r="C207" s="774"/>
      <c r="D207" s="774"/>
      <c r="E207" s="774"/>
      <c r="F207" s="774"/>
      <c r="G207" s="774"/>
      <c r="H207" s="774"/>
      <c r="I207" s="96"/>
      <c r="J207" s="238"/>
      <c r="K207" s="33"/>
      <c r="L207" s="33"/>
      <c r="M207" s="33"/>
      <c r="N207" s="37"/>
    </row>
    <row r="208" spans="1:43" ht="61.9" customHeight="1">
      <c r="A208" s="351" t="s">
        <v>21</v>
      </c>
      <c r="B208" s="891" t="s">
        <v>137</v>
      </c>
      <c r="C208" s="709"/>
      <c r="D208" s="710"/>
      <c r="E208" s="448" t="s">
        <v>260</v>
      </c>
      <c r="F208" s="449" t="s">
        <v>18</v>
      </c>
      <c r="G208" s="135" t="s">
        <v>489</v>
      </c>
      <c r="H208" s="1077" t="s">
        <v>13</v>
      </c>
      <c r="I208" s="1078"/>
      <c r="J208" s="271" t="s">
        <v>14</v>
      </c>
      <c r="N208" s="37"/>
    </row>
    <row r="209" spans="1:43" ht="22.5" customHeight="1">
      <c r="A209" s="282" t="s">
        <v>184</v>
      </c>
      <c r="B209" s="190"/>
      <c r="C209" s="190"/>
      <c r="D209" s="190"/>
      <c r="E209" s="190"/>
      <c r="F209" s="190"/>
      <c r="G209" s="190"/>
      <c r="H209" s="190"/>
      <c r="I209" s="190"/>
      <c r="J209" s="283"/>
      <c r="K209" s="45"/>
      <c r="L209" s="45"/>
      <c r="M209" s="45"/>
      <c r="N209" s="37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45"/>
    </row>
    <row r="210" spans="1:43" s="46" customFormat="1" ht="15" customHeight="1">
      <c r="A210" s="255" t="s">
        <v>1121</v>
      </c>
      <c r="B210" s="686" t="s">
        <v>89</v>
      </c>
      <c r="C210" s="687"/>
      <c r="D210" s="688"/>
      <c r="E210" s="151">
        <v>9000</v>
      </c>
      <c r="F210" s="124"/>
      <c r="G210" s="471">
        <f t="shared" ref="G210:G242" si="15">E210*F210</f>
        <v>0</v>
      </c>
      <c r="H210" s="1045">
        <v>6.0000000000000001E-3</v>
      </c>
      <c r="I210" s="1046"/>
      <c r="J210" s="280">
        <v>1</v>
      </c>
      <c r="K210" s="63"/>
      <c r="L210" s="47"/>
      <c r="M210" s="3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  <c r="Y210" s="47"/>
      <c r="Z210" s="47"/>
      <c r="AA210" s="47"/>
      <c r="AB210" s="47"/>
      <c r="AC210" s="47"/>
      <c r="AD210" s="47"/>
      <c r="AE210" s="47"/>
      <c r="AF210" s="47"/>
    </row>
    <row r="211" spans="1:43" s="46" customFormat="1" ht="15" customHeight="1">
      <c r="A211" s="255" t="s">
        <v>1896</v>
      </c>
      <c r="B211" s="686" t="s">
        <v>89</v>
      </c>
      <c r="C211" s="687"/>
      <c r="D211" s="688"/>
      <c r="E211" s="151">
        <v>9000</v>
      </c>
      <c r="F211" s="124"/>
      <c r="G211" s="471">
        <f t="shared" ref="G211" si="16">E211*F211</f>
        <v>0</v>
      </c>
      <c r="H211" s="1045">
        <v>6.0000000000000001E-3</v>
      </c>
      <c r="I211" s="1046"/>
      <c r="J211" s="280">
        <v>1</v>
      </c>
      <c r="K211" s="63"/>
      <c r="L211" s="47"/>
      <c r="M211" s="3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  <c r="Y211" s="47"/>
      <c r="Z211" s="47"/>
      <c r="AA211" s="47"/>
      <c r="AB211" s="47"/>
      <c r="AC211" s="47"/>
      <c r="AD211" s="47"/>
      <c r="AE211" s="47"/>
      <c r="AF211" s="47"/>
    </row>
    <row r="212" spans="1:43" s="27" customFormat="1" ht="15" customHeight="1">
      <c r="A212" s="255" t="s">
        <v>1504</v>
      </c>
      <c r="B212" s="686" t="s">
        <v>234</v>
      </c>
      <c r="C212" s="687"/>
      <c r="D212" s="688"/>
      <c r="E212" s="151">
        <v>8300</v>
      </c>
      <c r="F212" s="124"/>
      <c r="G212" s="471">
        <f t="shared" si="15"/>
        <v>0</v>
      </c>
      <c r="H212" s="1045">
        <v>0.02</v>
      </c>
      <c r="I212" s="1046"/>
      <c r="J212" s="280">
        <v>1.1000000000000001</v>
      </c>
      <c r="K212" s="40"/>
      <c r="L212" s="40"/>
      <c r="M212" s="47"/>
      <c r="N212" s="47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</row>
    <row r="213" spans="1:43" s="27" customFormat="1" ht="15" customHeight="1">
      <c r="A213" s="255" t="s">
        <v>1168</v>
      </c>
      <c r="B213" s="686" t="s">
        <v>275</v>
      </c>
      <c r="C213" s="687"/>
      <c r="D213" s="688"/>
      <c r="E213" s="151">
        <v>9200</v>
      </c>
      <c r="F213" s="124"/>
      <c r="G213" s="471">
        <f t="shared" si="15"/>
        <v>0</v>
      </c>
      <c r="H213" s="1045">
        <v>0.02</v>
      </c>
      <c r="I213" s="1046"/>
      <c r="J213" s="280">
        <v>1.1000000000000001</v>
      </c>
      <c r="K213" s="40"/>
      <c r="L213" s="40"/>
      <c r="M213" s="47"/>
      <c r="N213" s="47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</row>
    <row r="214" spans="1:43" s="27" customFormat="1" ht="15" customHeight="1">
      <c r="A214" s="255" t="s">
        <v>629</v>
      </c>
      <c r="B214" s="686" t="s">
        <v>234</v>
      </c>
      <c r="C214" s="687"/>
      <c r="D214" s="688"/>
      <c r="E214" s="151">
        <v>10800</v>
      </c>
      <c r="F214" s="124"/>
      <c r="G214" s="471">
        <f t="shared" si="15"/>
        <v>0</v>
      </c>
      <c r="H214" s="1045">
        <v>0.02</v>
      </c>
      <c r="I214" s="1046"/>
      <c r="J214" s="280">
        <v>1.1000000000000001</v>
      </c>
      <c r="K214" s="40"/>
      <c r="L214" s="40"/>
      <c r="M214" s="47"/>
      <c r="N214" s="47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</row>
    <row r="215" spans="1:43" s="27" customFormat="1" ht="15" customHeight="1">
      <c r="A215" s="255" t="s">
        <v>1169</v>
      </c>
      <c r="B215" s="686" t="s">
        <v>276</v>
      </c>
      <c r="C215" s="687"/>
      <c r="D215" s="688"/>
      <c r="E215" s="151">
        <v>7000</v>
      </c>
      <c r="F215" s="124"/>
      <c r="G215" s="471">
        <f t="shared" si="15"/>
        <v>0</v>
      </c>
      <c r="H215" s="1045">
        <v>0.02</v>
      </c>
      <c r="I215" s="1046"/>
      <c r="J215" s="280">
        <v>0.8</v>
      </c>
      <c r="K215" s="40"/>
      <c r="L215" s="40"/>
      <c r="M215" s="47"/>
      <c r="N215" s="47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</row>
    <row r="216" spans="1:43" s="27" customFormat="1" ht="15" customHeight="1">
      <c r="A216" s="255" t="s">
        <v>1170</v>
      </c>
      <c r="B216" s="686" t="s">
        <v>240</v>
      </c>
      <c r="C216" s="687"/>
      <c r="D216" s="688"/>
      <c r="E216" s="151">
        <v>9000</v>
      </c>
      <c r="F216" s="124"/>
      <c r="G216" s="471">
        <f t="shared" si="15"/>
        <v>0</v>
      </c>
      <c r="H216" s="1045">
        <v>0.02</v>
      </c>
      <c r="I216" s="1046"/>
      <c r="J216" s="280">
        <v>1.1000000000000001</v>
      </c>
      <c r="K216" s="40"/>
      <c r="L216" s="40"/>
      <c r="M216" s="47"/>
      <c r="N216" s="47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</row>
    <row r="217" spans="1:43" s="7" customFormat="1" ht="15" customHeight="1">
      <c r="A217" s="255" t="s">
        <v>1171</v>
      </c>
      <c r="B217" s="686" t="s">
        <v>241</v>
      </c>
      <c r="C217" s="687"/>
      <c r="D217" s="688"/>
      <c r="E217" s="151">
        <v>320300</v>
      </c>
      <c r="F217" s="124"/>
      <c r="G217" s="471">
        <f t="shared" si="15"/>
        <v>0</v>
      </c>
      <c r="H217" s="1045">
        <v>0.02</v>
      </c>
      <c r="I217" s="1046"/>
      <c r="J217" s="280">
        <v>1.1000000000000001</v>
      </c>
      <c r="K217" s="276"/>
      <c r="L217" s="40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  <c r="Y217" s="47"/>
      <c r="Z217" s="47"/>
      <c r="AA217" s="47"/>
      <c r="AB217" s="47"/>
      <c r="AC217" s="47"/>
      <c r="AD217" s="47"/>
      <c r="AE217" s="47"/>
      <c r="AF217" s="47"/>
      <c r="AG217" s="47"/>
      <c r="AH217" s="47"/>
      <c r="AI217" s="47"/>
      <c r="AJ217" s="47"/>
      <c r="AK217" s="47"/>
    </row>
    <row r="218" spans="1:43" s="7" customFormat="1" ht="15" customHeight="1">
      <c r="A218" s="255" t="s">
        <v>1172</v>
      </c>
      <c r="B218" s="686" t="s">
        <v>244</v>
      </c>
      <c r="C218" s="687"/>
      <c r="D218" s="688"/>
      <c r="E218" s="151">
        <v>112400</v>
      </c>
      <c r="F218" s="124"/>
      <c r="G218" s="471">
        <f t="shared" si="15"/>
        <v>0</v>
      </c>
      <c r="H218" s="1045">
        <v>0.02</v>
      </c>
      <c r="I218" s="1046"/>
      <c r="J218" s="280">
        <v>1.1000000000000001</v>
      </c>
      <c r="K218" s="276"/>
      <c r="L218" s="40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  <c r="Y218" s="47"/>
      <c r="Z218" s="47"/>
      <c r="AA218" s="47"/>
      <c r="AB218" s="47"/>
      <c r="AC218" s="47"/>
      <c r="AD218" s="47"/>
      <c r="AE218" s="47"/>
      <c r="AF218" s="47"/>
      <c r="AG218" s="47"/>
      <c r="AH218" s="47"/>
      <c r="AI218" s="47"/>
      <c r="AJ218" s="47"/>
      <c r="AK218" s="47"/>
    </row>
    <row r="219" spans="1:43" s="7" customFormat="1" ht="15" customHeight="1">
      <c r="A219" s="255" t="s">
        <v>1173</v>
      </c>
      <c r="B219" s="686" t="s">
        <v>245</v>
      </c>
      <c r="C219" s="687"/>
      <c r="D219" s="688"/>
      <c r="E219" s="151">
        <v>101800</v>
      </c>
      <c r="F219" s="124"/>
      <c r="G219" s="471">
        <f t="shared" si="15"/>
        <v>0</v>
      </c>
      <c r="H219" s="1045">
        <v>0.02</v>
      </c>
      <c r="I219" s="1046"/>
      <c r="J219" s="280">
        <v>1.1000000000000001</v>
      </c>
      <c r="K219" s="276"/>
      <c r="L219" s="40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  <c r="Y219" s="47"/>
      <c r="Z219" s="47"/>
      <c r="AA219" s="47"/>
      <c r="AB219" s="47"/>
      <c r="AC219" s="47"/>
      <c r="AD219" s="47"/>
      <c r="AE219" s="47"/>
      <c r="AF219" s="47"/>
      <c r="AG219" s="47"/>
      <c r="AH219" s="47"/>
      <c r="AI219" s="47"/>
      <c r="AJ219" s="47"/>
      <c r="AK219" s="47"/>
    </row>
    <row r="220" spans="1:43" s="7" customFormat="1" ht="15" customHeight="1">
      <c r="A220" s="255" t="s">
        <v>1174</v>
      </c>
      <c r="B220" s="686" t="s">
        <v>246</v>
      </c>
      <c r="C220" s="687"/>
      <c r="D220" s="688"/>
      <c r="E220" s="151">
        <v>49400</v>
      </c>
      <c r="F220" s="124"/>
      <c r="G220" s="471">
        <f t="shared" si="15"/>
        <v>0</v>
      </c>
      <c r="H220" s="1045">
        <v>0.02</v>
      </c>
      <c r="I220" s="1046"/>
      <c r="J220" s="280">
        <v>1.1000000000000001</v>
      </c>
      <c r="K220" s="276"/>
      <c r="L220" s="40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</row>
    <row r="221" spans="1:43" s="7" customFormat="1" ht="15" customHeight="1">
      <c r="A221" s="255" t="s">
        <v>1132</v>
      </c>
      <c r="B221" s="686" t="s">
        <v>270</v>
      </c>
      <c r="C221" s="687"/>
      <c r="D221" s="688"/>
      <c r="E221" s="151">
        <v>15400</v>
      </c>
      <c r="F221" s="124"/>
      <c r="G221" s="471">
        <f t="shared" si="15"/>
        <v>0</v>
      </c>
      <c r="H221" s="1043">
        <v>0.02</v>
      </c>
      <c r="I221" s="1044"/>
      <c r="J221" s="280">
        <v>1.1000000000000001</v>
      </c>
      <c r="K221" s="276"/>
      <c r="L221" s="40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  <c r="Y221" s="47"/>
      <c r="Z221" s="47"/>
      <c r="AA221" s="47"/>
      <c r="AB221" s="47"/>
      <c r="AC221" s="47"/>
      <c r="AD221" s="47"/>
      <c r="AE221" s="47"/>
      <c r="AF221" s="47"/>
      <c r="AG221" s="47"/>
      <c r="AH221" s="47"/>
      <c r="AI221" s="47"/>
      <c r="AJ221" s="47"/>
      <c r="AK221" s="47"/>
    </row>
    <row r="222" spans="1:43" s="7" customFormat="1" ht="15" customHeight="1">
      <c r="A222" s="255" t="s">
        <v>1133</v>
      </c>
      <c r="B222" s="686" t="s">
        <v>271</v>
      </c>
      <c r="C222" s="687"/>
      <c r="D222" s="688"/>
      <c r="E222" s="151">
        <v>23200</v>
      </c>
      <c r="F222" s="124"/>
      <c r="G222" s="471">
        <f t="shared" si="15"/>
        <v>0</v>
      </c>
      <c r="H222" s="1043">
        <v>0.02</v>
      </c>
      <c r="I222" s="1044"/>
      <c r="J222" s="280">
        <v>1.1000000000000001</v>
      </c>
      <c r="K222" s="276"/>
      <c r="L222" s="40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</row>
    <row r="223" spans="1:43" s="30" customFormat="1" ht="15" customHeight="1">
      <c r="A223" s="255" t="s">
        <v>1152</v>
      </c>
      <c r="B223" s="686" t="s">
        <v>235</v>
      </c>
      <c r="C223" s="687"/>
      <c r="D223" s="688"/>
      <c r="E223" s="151">
        <v>15000</v>
      </c>
      <c r="F223" s="124"/>
      <c r="G223" s="471">
        <f t="shared" si="15"/>
        <v>0</v>
      </c>
      <c r="H223" s="1043">
        <v>2.5000000000000001E-2</v>
      </c>
      <c r="I223" s="1044"/>
      <c r="J223" s="280">
        <v>3</v>
      </c>
      <c r="K223" s="40"/>
      <c r="L223" s="40"/>
      <c r="M223" s="47"/>
      <c r="N223" s="47"/>
      <c r="O223" s="47"/>
    </row>
    <row r="224" spans="1:43" s="30" customFormat="1" ht="15" customHeight="1">
      <c r="A224" s="255" t="s">
        <v>1175</v>
      </c>
      <c r="B224" s="686" t="s">
        <v>236</v>
      </c>
      <c r="C224" s="687"/>
      <c r="D224" s="688"/>
      <c r="E224" s="151">
        <v>16700</v>
      </c>
      <c r="F224" s="124"/>
      <c r="G224" s="471">
        <f t="shared" si="15"/>
        <v>0</v>
      </c>
      <c r="H224" s="1043">
        <v>3.1E-2</v>
      </c>
      <c r="I224" s="1044"/>
      <c r="J224" s="280">
        <v>3.2</v>
      </c>
      <c r="K224" s="40"/>
      <c r="L224" s="40"/>
      <c r="M224" s="47"/>
      <c r="N224" s="47"/>
      <c r="O224" s="47"/>
    </row>
    <row r="225" spans="1:15" s="30" customFormat="1" ht="15" customHeight="1">
      <c r="A225" s="255" t="s">
        <v>1167</v>
      </c>
      <c r="B225" s="686" t="s">
        <v>237</v>
      </c>
      <c r="C225" s="687"/>
      <c r="D225" s="688"/>
      <c r="E225" s="151">
        <v>16700</v>
      </c>
      <c r="F225" s="124"/>
      <c r="G225" s="471">
        <f t="shared" si="15"/>
        <v>0</v>
      </c>
      <c r="H225" s="1043">
        <v>1.2E-2</v>
      </c>
      <c r="I225" s="1044"/>
      <c r="J225" s="280">
        <v>2.9</v>
      </c>
      <c r="K225" s="40"/>
      <c r="L225" s="40"/>
      <c r="M225" s="47"/>
      <c r="N225" s="47"/>
      <c r="O225" s="47"/>
    </row>
    <row r="226" spans="1:15" s="30" customFormat="1" ht="15" customHeight="1">
      <c r="A226" s="254" t="s">
        <v>1134</v>
      </c>
      <c r="B226" s="686" t="s">
        <v>2</v>
      </c>
      <c r="C226" s="687"/>
      <c r="D226" s="688"/>
      <c r="E226" s="151">
        <v>11000</v>
      </c>
      <c r="F226" s="124"/>
      <c r="G226" s="471">
        <f t="shared" si="15"/>
        <v>0</v>
      </c>
      <c r="H226" s="1043">
        <v>6.0000000000000001E-3</v>
      </c>
      <c r="I226" s="1044"/>
      <c r="J226" s="280">
        <v>1</v>
      </c>
      <c r="K226" s="40"/>
      <c r="L226" s="40"/>
      <c r="M226" s="47"/>
      <c r="N226" s="47"/>
      <c r="O226" s="47"/>
    </row>
    <row r="227" spans="1:15" s="30" customFormat="1" ht="15" customHeight="1">
      <c r="A227" s="254" t="s">
        <v>1176</v>
      </c>
      <c r="B227" s="686" t="s">
        <v>2</v>
      </c>
      <c r="C227" s="687"/>
      <c r="D227" s="688"/>
      <c r="E227" s="151">
        <v>9000</v>
      </c>
      <c r="F227" s="124"/>
      <c r="G227" s="471">
        <f t="shared" si="15"/>
        <v>0</v>
      </c>
      <c r="H227" s="1043">
        <v>3.0000000000000001E-3</v>
      </c>
      <c r="I227" s="1044"/>
      <c r="J227" s="280">
        <v>1.1000000000000001</v>
      </c>
      <c r="M227" s="47"/>
      <c r="N227" s="47"/>
      <c r="O227" s="47"/>
    </row>
    <row r="228" spans="1:15" s="30" customFormat="1" ht="15" customHeight="1">
      <c r="A228" s="254" t="s">
        <v>1177</v>
      </c>
      <c r="B228" s="686" t="s">
        <v>591</v>
      </c>
      <c r="C228" s="687"/>
      <c r="D228" s="688"/>
      <c r="E228" s="151">
        <v>9500</v>
      </c>
      <c r="F228" s="124"/>
      <c r="G228" s="471">
        <f t="shared" si="15"/>
        <v>0</v>
      </c>
      <c r="H228" s="1043">
        <v>4.0000000000000001E-3</v>
      </c>
      <c r="I228" s="1044"/>
      <c r="J228" s="280">
        <v>0.8</v>
      </c>
      <c r="M228" s="47"/>
      <c r="N228" s="47"/>
      <c r="O228" s="47"/>
    </row>
    <row r="229" spans="1:15" s="30" customFormat="1" ht="15" customHeight="1">
      <c r="A229" s="254" t="s">
        <v>1178</v>
      </c>
      <c r="B229" s="686" t="s">
        <v>592</v>
      </c>
      <c r="C229" s="687"/>
      <c r="D229" s="688"/>
      <c r="E229" s="151">
        <v>9700</v>
      </c>
      <c r="F229" s="124"/>
      <c r="G229" s="471">
        <f t="shared" si="15"/>
        <v>0</v>
      </c>
      <c r="H229" s="1043">
        <v>4.0000000000000001E-3</v>
      </c>
      <c r="I229" s="1044"/>
      <c r="J229" s="280">
        <v>0.8</v>
      </c>
      <c r="M229" s="47"/>
      <c r="N229" s="47"/>
      <c r="O229" s="47"/>
    </row>
    <row r="230" spans="1:15" s="74" customFormat="1" ht="15" customHeight="1">
      <c r="A230" s="254" t="s">
        <v>1124</v>
      </c>
      <c r="B230" s="686" t="s">
        <v>283</v>
      </c>
      <c r="C230" s="687"/>
      <c r="D230" s="688"/>
      <c r="E230" s="151">
        <v>8200</v>
      </c>
      <c r="F230" s="124"/>
      <c r="G230" s="471">
        <f t="shared" si="15"/>
        <v>0</v>
      </c>
      <c r="H230" s="1043">
        <v>4.0000000000000001E-3</v>
      </c>
      <c r="I230" s="1044"/>
      <c r="J230" s="280">
        <v>0.8</v>
      </c>
      <c r="M230" s="47"/>
      <c r="N230" s="47"/>
      <c r="O230" s="47"/>
    </row>
    <row r="231" spans="1:15" s="74" customFormat="1" ht="15" customHeight="1">
      <c r="A231" s="254" t="s">
        <v>1125</v>
      </c>
      <c r="B231" s="686" t="s">
        <v>284</v>
      </c>
      <c r="C231" s="687"/>
      <c r="D231" s="688"/>
      <c r="E231" s="151">
        <v>8200</v>
      </c>
      <c r="F231" s="124"/>
      <c r="G231" s="471">
        <f t="shared" si="15"/>
        <v>0</v>
      </c>
      <c r="H231" s="1043">
        <v>4.0000000000000001E-3</v>
      </c>
      <c r="I231" s="1044"/>
      <c r="J231" s="280">
        <v>0.8</v>
      </c>
      <c r="M231" s="47"/>
      <c r="N231" s="47"/>
      <c r="O231" s="47"/>
    </row>
    <row r="232" spans="1:15" s="30" customFormat="1" ht="15" customHeight="1">
      <c r="A232" s="254" t="s">
        <v>1179</v>
      </c>
      <c r="B232" s="686" t="s">
        <v>1</v>
      </c>
      <c r="C232" s="687"/>
      <c r="D232" s="688"/>
      <c r="E232" s="151">
        <v>9300</v>
      </c>
      <c r="F232" s="124"/>
      <c r="G232" s="471">
        <f t="shared" si="15"/>
        <v>0</v>
      </c>
      <c r="H232" s="1043">
        <v>4.0000000000000001E-3</v>
      </c>
      <c r="I232" s="1044"/>
      <c r="J232" s="280">
        <v>0.3</v>
      </c>
      <c r="M232" s="47"/>
      <c r="N232" s="47"/>
      <c r="O232" s="47"/>
    </row>
    <row r="233" spans="1:15" s="30" customFormat="1" ht="15" customHeight="1">
      <c r="A233" s="254" t="s">
        <v>1180</v>
      </c>
      <c r="B233" s="686" t="s">
        <v>159</v>
      </c>
      <c r="C233" s="687"/>
      <c r="D233" s="688"/>
      <c r="E233" s="151">
        <v>12400</v>
      </c>
      <c r="F233" s="124"/>
      <c r="G233" s="471">
        <f t="shared" si="15"/>
        <v>0</v>
      </c>
      <c r="H233" s="1043">
        <v>0.01</v>
      </c>
      <c r="I233" s="1044"/>
      <c r="J233" s="280">
        <v>0.5</v>
      </c>
      <c r="M233" s="47"/>
      <c r="N233" s="47"/>
      <c r="O233" s="47"/>
    </row>
    <row r="234" spans="1:15" s="30" customFormat="1" ht="15" customHeight="1">
      <c r="A234" s="254" t="s">
        <v>1181</v>
      </c>
      <c r="B234" s="686" t="s">
        <v>3</v>
      </c>
      <c r="C234" s="687"/>
      <c r="D234" s="688"/>
      <c r="E234" s="151">
        <v>14300</v>
      </c>
      <c r="F234" s="124"/>
      <c r="G234" s="471">
        <f t="shared" si="15"/>
        <v>0</v>
      </c>
      <c r="H234" s="1043">
        <v>3.0000000000000001E-3</v>
      </c>
      <c r="I234" s="1044"/>
      <c r="J234" s="280">
        <v>2</v>
      </c>
      <c r="M234" s="47"/>
      <c r="N234" s="47"/>
      <c r="O234" s="47"/>
    </row>
    <row r="235" spans="1:15" s="30" customFormat="1" ht="24" customHeight="1">
      <c r="A235" s="254" t="s">
        <v>1505</v>
      </c>
      <c r="B235" s="686" t="s">
        <v>589</v>
      </c>
      <c r="C235" s="687"/>
      <c r="D235" s="688"/>
      <c r="E235" s="151">
        <v>148500</v>
      </c>
      <c r="F235" s="124"/>
      <c r="G235" s="471">
        <f t="shared" si="15"/>
        <v>0</v>
      </c>
      <c r="H235" s="1043">
        <v>3.0000000000000001E-3</v>
      </c>
      <c r="I235" s="1044"/>
      <c r="J235" s="280">
        <v>2</v>
      </c>
      <c r="M235" s="47"/>
      <c r="N235" s="47"/>
      <c r="O235" s="47"/>
    </row>
    <row r="236" spans="1:15" s="30" customFormat="1" ht="24.75" customHeight="1">
      <c r="A236" s="254" t="s">
        <v>1182</v>
      </c>
      <c r="B236" s="686" t="s">
        <v>590</v>
      </c>
      <c r="C236" s="687"/>
      <c r="D236" s="688"/>
      <c r="E236" s="151">
        <v>214600</v>
      </c>
      <c r="F236" s="124"/>
      <c r="G236" s="471">
        <f t="shared" si="15"/>
        <v>0</v>
      </c>
      <c r="H236" s="1043">
        <v>4.0000000000000001E-3</v>
      </c>
      <c r="I236" s="1044"/>
      <c r="J236" s="280">
        <v>0.3</v>
      </c>
      <c r="M236" s="47"/>
      <c r="N236" s="47"/>
      <c r="O236" s="47"/>
    </row>
    <row r="237" spans="1:15" s="30" customFormat="1" ht="27" customHeight="1">
      <c r="A237" s="254" t="s">
        <v>1183</v>
      </c>
      <c r="B237" s="686" t="s">
        <v>593</v>
      </c>
      <c r="C237" s="687"/>
      <c r="D237" s="688"/>
      <c r="E237" s="151">
        <v>107600</v>
      </c>
      <c r="F237" s="124"/>
      <c r="G237" s="471">
        <f t="shared" si="15"/>
        <v>0</v>
      </c>
      <c r="H237" s="1043">
        <v>4.0000000000000001E-3</v>
      </c>
      <c r="I237" s="1044"/>
      <c r="J237" s="280">
        <v>0.3</v>
      </c>
      <c r="M237" s="47"/>
      <c r="N237" s="47"/>
      <c r="O237" s="47"/>
    </row>
    <row r="238" spans="1:15" s="30" customFormat="1" ht="24.75" customHeight="1">
      <c r="A238" s="254" t="s">
        <v>285</v>
      </c>
      <c r="B238" s="686" t="s">
        <v>594</v>
      </c>
      <c r="C238" s="687"/>
      <c r="D238" s="688"/>
      <c r="E238" s="151">
        <v>107600</v>
      </c>
      <c r="F238" s="124"/>
      <c r="G238" s="471">
        <f t="shared" si="15"/>
        <v>0</v>
      </c>
      <c r="H238" s="1043">
        <v>4.0000000000000001E-3</v>
      </c>
      <c r="I238" s="1044"/>
      <c r="J238" s="280">
        <v>0.3</v>
      </c>
      <c r="M238" s="47"/>
      <c r="N238" s="47"/>
      <c r="O238" s="47"/>
    </row>
    <row r="239" spans="1:15" s="74" customFormat="1" ht="27" customHeight="1">
      <c r="A239" s="254" t="s">
        <v>286</v>
      </c>
      <c r="B239" s="686" t="s">
        <v>594</v>
      </c>
      <c r="C239" s="687"/>
      <c r="D239" s="688"/>
      <c r="E239" s="151">
        <v>107600</v>
      </c>
      <c r="F239" s="124"/>
      <c r="G239" s="471">
        <f t="shared" si="15"/>
        <v>0</v>
      </c>
      <c r="H239" s="1043">
        <v>4.0000000000000001E-3</v>
      </c>
      <c r="I239" s="1044"/>
      <c r="J239" s="280">
        <v>0.3</v>
      </c>
      <c r="M239" s="47"/>
      <c r="N239" s="47"/>
      <c r="O239" s="47"/>
    </row>
    <row r="240" spans="1:15" s="74" customFormat="1" ht="31.5" customHeight="1">
      <c r="A240" s="254" t="s">
        <v>1184</v>
      </c>
      <c r="B240" s="686" t="s">
        <v>594</v>
      </c>
      <c r="C240" s="687"/>
      <c r="D240" s="688"/>
      <c r="E240" s="151">
        <v>107600</v>
      </c>
      <c r="F240" s="124"/>
      <c r="G240" s="471">
        <f t="shared" si="15"/>
        <v>0</v>
      </c>
      <c r="H240" s="1043">
        <v>4.0000000000000001E-3</v>
      </c>
      <c r="I240" s="1044"/>
      <c r="J240" s="280">
        <v>0.3</v>
      </c>
      <c r="M240" s="47"/>
      <c r="N240" s="47"/>
      <c r="O240" s="47"/>
    </row>
    <row r="241" spans="1:15" s="30" customFormat="1" ht="15" customHeight="1">
      <c r="A241" s="254" t="s">
        <v>1185</v>
      </c>
      <c r="B241" s="686" t="s">
        <v>5</v>
      </c>
      <c r="C241" s="687"/>
      <c r="D241" s="688"/>
      <c r="E241" s="151">
        <v>500500</v>
      </c>
      <c r="F241" s="124"/>
      <c r="G241" s="471">
        <f t="shared" si="15"/>
        <v>0</v>
      </c>
      <c r="H241" s="1043">
        <v>1.4E-2</v>
      </c>
      <c r="I241" s="1044"/>
      <c r="J241" s="280">
        <v>2</v>
      </c>
      <c r="M241" s="47"/>
      <c r="N241" s="47"/>
      <c r="O241" s="47"/>
    </row>
    <row r="242" spans="1:15" s="30" customFormat="1" ht="15" customHeight="1">
      <c r="A242" s="254" t="s">
        <v>287</v>
      </c>
      <c r="B242" s="686" t="s">
        <v>68</v>
      </c>
      <c r="C242" s="687"/>
      <c r="D242" s="688"/>
      <c r="E242" s="151">
        <v>286500</v>
      </c>
      <c r="F242" s="124"/>
      <c r="G242" s="471">
        <f t="shared" si="15"/>
        <v>0</v>
      </c>
      <c r="H242" s="1043">
        <v>1.4E-2</v>
      </c>
      <c r="I242" s="1044"/>
      <c r="J242" s="280">
        <v>2</v>
      </c>
      <c r="M242" s="47"/>
      <c r="N242" s="47"/>
      <c r="O242" s="47"/>
    </row>
    <row r="243" spans="1:15" s="30" customFormat="1" ht="15" customHeight="1">
      <c r="A243" s="254" t="s">
        <v>1186</v>
      </c>
      <c r="B243" s="686" t="s">
        <v>6</v>
      </c>
      <c r="C243" s="687"/>
      <c r="D243" s="688"/>
      <c r="E243" s="151">
        <v>190100</v>
      </c>
      <c r="F243" s="124"/>
      <c r="G243" s="471">
        <f t="shared" ref="G243:G265" si="17">E243*F243</f>
        <v>0</v>
      </c>
      <c r="H243" s="1043">
        <v>1.4E-2</v>
      </c>
      <c r="I243" s="1044"/>
      <c r="J243" s="280">
        <v>2</v>
      </c>
      <c r="M243" s="47"/>
      <c r="N243" s="47"/>
      <c r="O243" s="47"/>
    </row>
    <row r="244" spans="1:15" s="74" customFormat="1" ht="15" customHeight="1">
      <c r="A244" s="254" t="s">
        <v>1187</v>
      </c>
      <c r="B244" s="686" t="s">
        <v>6</v>
      </c>
      <c r="C244" s="687"/>
      <c r="D244" s="688"/>
      <c r="E244" s="151">
        <v>306400</v>
      </c>
      <c r="F244" s="124"/>
      <c r="G244" s="471">
        <f t="shared" si="17"/>
        <v>0</v>
      </c>
      <c r="H244" s="1043">
        <v>1.4E-2</v>
      </c>
      <c r="I244" s="1044"/>
      <c r="J244" s="280">
        <v>2</v>
      </c>
      <c r="M244" s="47"/>
      <c r="N244" s="47"/>
      <c r="O244" s="47"/>
    </row>
    <row r="245" spans="1:15" s="30" customFormat="1" ht="15" customHeight="1">
      <c r="A245" s="254" t="s">
        <v>1188</v>
      </c>
      <c r="B245" s="686" t="s">
        <v>4</v>
      </c>
      <c r="C245" s="687"/>
      <c r="D245" s="688"/>
      <c r="E245" s="151">
        <v>240000</v>
      </c>
      <c r="F245" s="124"/>
      <c r="G245" s="471">
        <f t="shared" si="17"/>
        <v>0</v>
      </c>
      <c r="H245" s="1043">
        <v>4.0000000000000001E-3</v>
      </c>
      <c r="I245" s="1044"/>
      <c r="J245" s="280">
        <v>1.5</v>
      </c>
      <c r="M245" s="47"/>
      <c r="N245" s="47"/>
      <c r="O245" s="47"/>
    </row>
    <row r="246" spans="1:15" s="30" customFormat="1" ht="15" customHeight="1">
      <c r="A246" s="254" t="s">
        <v>1189</v>
      </c>
      <c r="B246" s="686" t="s">
        <v>595</v>
      </c>
      <c r="C246" s="687"/>
      <c r="D246" s="688"/>
      <c r="E246" s="151">
        <v>64900</v>
      </c>
      <c r="F246" s="124"/>
      <c r="G246" s="471">
        <f t="shared" si="17"/>
        <v>0</v>
      </c>
      <c r="H246" s="1043">
        <v>1.2E-2</v>
      </c>
      <c r="I246" s="1044"/>
      <c r="J246" s="280">
        <v>1</v>
      </c>
      <c r="M246" s="47"/>
      <c r="N246" s="47"/>
      <c r="O246" s="47"/>
    </row>
    <row r="247" spans="1:15" s="30" customFormat="1" ht="15" customHeight="1">
      <c r="A247" s="254" t="s">
        <v>1190</v>
      </c>
      <c r="B247" s="686" t="s">
        <v>20</v>
      </c>
      <c r="C247" s="687"/>
      <c r="D247" s="688"/>
      <c r="E247" s="151">
        <v>93500</v>
      </c>
      <c r="F247" s="124"/>
      <c r="G247" s="471">
        <f t="shared" si="17"/>
        <v>0</v>
      </c>
      <c r="H247" s="1043">
        <v>1.2E-2</v>
      </c>
      <c r="I247" s="1044"/>
      <c r="J247" s="280">
        <v>1</v>
      </c>
      <c r="M247" s="47"/>
      <c r="N247" s="47"/>
      <c r="O247" s="47"/>
    </row>
    <row r="248" spans="1:15" s="30" customFormat="1" ht="15" customHeight="1">
      <c r="A248" s="254" t="s">
        <v>1191</v>
      </c>
      <c r="B248" s="686" t="s">
        <v>26</v>
      </c>
      <c r="C248" s="687"/>
      <c r="D248" s="688"/>
      <c r="E248" s="151">
        <v>101800</v>
      </c>
      <c r="F248" s="124"/>
      <c r="G248" s="471">
        <f t="shared" si="17"/>
        <v>0</v>
      </c>
      <c r="H248" s="1043">
        <v>1.2E-2</v>
      </c>
      <c r="I248" s="1044"/>
      <c r="J248" s="280">
        <v>1</v>
      </c>
      <c r="M248" s="47"/>
      <c r="N248" s="47"/>
      <c r="O248" s="47"/>
    </row>
    <row r="249" spans="1:15" s="30" customFormat="1" ht="15" customHeight="1">
      <c r="A249" s="254" t="s">
        <v>1192</v>
      </c>
      <c r="B249" s="686" t="s">
        <v>596</v>
      </c>
      <c r="C249" s="687"/>
      <c r="D249" s="688"/>
      <c r="E249" s="151">
        <v>55100</v>
      </c>
      <c r="F249" s="124"/>
      <c r="G249" s="471">
        <f t="shared" si="17"/>
        <v>0</v>
      </c>
      <c r="H249" s="1043">
        <v>1.6E-2</v>
      </c>
      <c r="I249" s="1044"/>
      <c r="J249" s="280">
        <v>2</v>
      </c>
      <c r="M249" s="47"/>
      <c r="N249" s="47"/>
      <c r="O249" s="47"/>
    </row>
    <row r="250" spans="1:15" s="30" customFormat="1" ht="15" customHeight="1">
      <c r="A250" s="254" t="s">
        <v>1193</v>
      </c>
      <c r="B250" s="686" t="s">
        <v>94</v>
      </c>
      <c r="C250" s="687"/>
      <c r="D250" s="688"/>
      <c r="E250" s="151">
        <v>30800</v>
      </c>
      <c r="F250" s="124"/>
      <c r="G250" s="471">
        <f t="shared" si="17"/>
        <v>0</v>
      </c>
      <c r="H250" s="1043">
        <v>1.6E-2</v>
      </c>
      <c r="I250" s="1044"/>
      <c r="J250" s="280">
        <v>2</v>
      </c>
      <c r="M250" s="47"/>
      <c r="N250" s="47"/>
      <c r="O250" s="47"/>
    </row>
    <row r="251" spans="1:15" s="30" customFormat="1" ht="15" customHeight="1">
      <c r="A251" s="254" t="s">
        <v>1135</v>
      </c>
      <c r="B251" s="686" t="s">
        <v>93</v>
      </c>
      <c r="C251" s="687"/>
      <c r="D251" s="688"/>
      <c r="E251" s="151">
        <v>31700</v>
      </c>
      <c r="F251" s="124"/>
      <c r="G251" s="471">
        <f t="shared" si="17"/>
        <v>0</v>
      </c>
      <c r="H251" s="1043">
        <v>6.0000000000000001E-3</v>
      </c>
      <c r="I251" s="1044"/>
      <c r="J251" s="280">
        <v>0.27</v>
      </c>
      <c r="M251" s="47"/>
      <c r="N251" s="47"/>
      <c r="O251" s="47"/>
    </row>
    <row r="252" spans="1:15" s="30" customFormat="1" ht="15" customHeight="1">
      <c r="A252" s="254" t="s">
        <v>1137</v>
      </c>
      <c r="B252" s="686" t="s">
        <v>96</v>
      </c>
      <c r="C252" s="687"/>
      <c r="D252" s="688"/>
      <c r="E252" s="151">
        <v>41000</v>
      </c>
      <c r="F252" s="124"/>
      <c r="G252" s="471">
        <f t="shared" si="17"/>
        <v>0</v>
      </c>
      <c r="H252" s="1043">
        <v>6.0000000000000001E-3</v>
      </c>
      <c r="I252" s="1044"/>
      <c r="J252" s="280">
        <v>0.27</v>
      </c>
      <c r="M252" s="47"/>
      <c r="N252" s="47"/>
      <c r="O252" s="47"/>
    </row>
    <row r="253" spans="1:15" s="74" customFormat="1" ht="15" customHeight="1">
      <c r="A253" s="254" t="s">
        <v>1141</v>
      </c>
      <c r="B253" s="686" t="s">
        <v>96</v>
      </c>
      <c r="C253" s="687"/>
      <c r="D253" s="688"/>
      <c r="E253" s="151">
        <v>10800</v>
      </c>
      <c r="F253" s="124"/>
      <c r="G253" s="471">
        <f t="shared" si="17"/>
        <v>0</v>
      </c>
      <c r="H253" s="1043">
        <v>1.6E-2</v>
      </c>
      <c r="I253" s="1044"/>
      <c r="J253" s="280">
        <v>1.5</v>
      </c>
      <c r="M253" s="47"/>
      <c r="N253" s="47"/>
      <c r="O253" s="47"/>
    </row>
    <row r="254" spans="1:15" s="30" customFormat="1" ht="15" customHeight="1">
      <c r="A254" s="254" t="s">
        <v>1194</v>
      </c>
      <c r="B254" s="686" t="s">
        <v>160</v>
      </c>
      <c r="C254" s="687"/>
      <c r="D254" s="688"/>
      <c r="E254" s="151">
        <v>2900</v>
      </c>
      <c r="F254" s="124"/>
      <c r="G254" s="471">
        <f t="shared" si="17"/>
        <v>0</v>
      </c>
      <c r="H254" s="1043">
        <v>6.0000000000000001E-3</v>
      </c>
      <c r="I254" s="1044"/>
      <c r="J254" s="280">
        <v>0.27</v>
      </c>
      <c r="M254" s="47"/>
      <c r="N254" s="47"/>
      <c r="O254" s="47"/>
    </row>
    <row r="255" spans="1:15" s="30" customFormat="1" ht="15" customHeight="1">
      <c r="A255" s="254" t="s">
        <v>1195</v>
      </c>
      <c r="B255" s="686" t="s">
        <v>160</v>
      </c>
      <c r="C255" s="687"/>
      <c r="D255" s="688"/>
      <c r="E255" s="151">
        <v>2900</v>
      </c>
      <c r="F255" s="124"/>
      <c r="G255" s="471">
        <f t="shared" si="17"/>
        <v>0</v>
      </c>
      <c r="H255" s="1043">
        <v>6.0000000000000001E-3</v>
      </c>
      <c r="I255" s="1044"/>
      <c r="J255" s="280">
        <v>0.27</v>
      </c>
      <c r="M255" s="47"/>
      <c r="N255" s="47"/>
      <c r="O255" s="47"/>
    </row>
    <row r="256" spans="1:15" s="30" customFormat="1" ht="15" customHeight="1">
      <c r="A256" s="254" t="s">
        <v>1196</v>
      </c>
      <c r="B256" s="686" t="s">
        <v>160</v>
      </c>
      <c r="C256" s="687"/>
      <c r="D256" s="688"/>
      <c r="E256" s="151">
        <v>2900</v>
      </c>
      <c r="F256" s="124"/>
      <c r="G256" s="471">
        <f t="shared" si="17"/>
        <v>0</v>
      </c>
      <c r="H256" s="1043">
        <v>6.0000000000000001E-3</v>
      </c>
      <c r="I256" s="1044"/>
      <c r="J256" s="280">
        <v>0.27</v>
      </c>
      <c r="M256" s="47"/>
      <c r="N256" s="47"/>
      <c r="O256" s="47"/>
    </row>
    <row r="257" spans="1:15" s="30" customFormat="1" ht="15" customHeight="1">
      <c r="A257" s="254" t="s">
        <v>1197</v>
      </c>
      <c r="B257" s="686" t="s">
        <v>160</v>
      </c>
      <c r="C257" s="687"/>
      <c r="D257" s="688"/>
      <c r="E257" s="151">
        <v>2900</v>
      </c>
      <c r="F257" s="124"/>
      <c r="G257" s="471">
        <f t="shared" si="17"/>
        <v>0</v>
      </c>
      <c r="H257" s="1043">
        <v>6.0000000000000001E-3</v>
      </c>
      <c r="I257" s="1044"/>
      <c r="J257" s="280">
        <v>0.27</v>
      </c>
      <c r="M257" s="47"/>
      <c r="N257" s="47"/>
      <c r="O257" s="47"/>
    </row>
    <row r="258" spans="1:15" s="30" customFormat="1" ht="15" customHeight="1">
      <c r="A258" s="254" t="s">
        <v>1198</v>
      </c>
      <c r="B258" s="686" t="s">
        <v>160</v>
      </c>
      <c r="C258" s="687"/>
      <c r="D258" s="688"/>
      <c r="E258" s="151">
        <v>2700</v>
      </c>
      <c r="F258" s="124"/>
      <c r="G258" s="471">
        <f t="shared" si="17"/>
        <v>0</v>
      </c>
      <c r="H258" s="1043">
        <v>6.0000000000000001E-3</v>
      </c>
      <c r="I258" s="1044"/>
      <c r="J258" s="280">
        <v>0.27</v>
      </c>
      <c r="M258" s="47"/>
      <c r="N258" s="47"/>
      <c r="O258" s="47"/>
    </row>
    <row r="259" spans="1:15" s="30" customFormat="1" ht="15" customHeight="1">
      <c r="A259" s="254" t="s">
        <v>1199</v>
      </c>
      <c r="B259" s="686" t="s">
        <v>160</v>
      </c>
      <c r="C259" s="687"/>
      <c r="D259" s="688"/>
      <c r="E259" s="151">
        <v>2900</v>
      </c>
      <c r="F259" s="124"/>
      <c r="G259" s="471">
        <f t="shared" si="17"/>
        <v>0</v>
      </c>
      <c r="H259" s="1043">
        <v>6.0000000000000001E-3</v>
      </c>
      <c r="I259" s="1044"/>
      <c r="J259" s="280">
        <v>0.27</v>
      </c>
      <c r="M259" s="47"/>
      <c r="N259" s="47"/>
      <c r="O259" s="47"/>
    </row>
    <row r="260" spans="1:15" s="30" customFormat="1" ht="15" customHeight="1">
      <c r="A260" s="254" t="s">
        <v>1200</v>
      </c>
      <c r="B260" s="686" t="s">
        <v>160</v>
      </c>
      <c r="C260" s="687"/>
      <c r="D260" s="688"/>
      <c r="E260" s="151">
        <v>2900</v>
      </c>
      <c r="F260" s="124"/>
      <c r="G260" s="471">
        <f t="shared" si="17"/>
        <v>0</v>
      </c>
      <c r="H260" s="1043">
        <v>6.0000000000000001E-3</v>
      </c>
      <c r="I260" s="1044"/>
      <c r="J260" s="280">
        <v>0.27</v>
      </c>
      <c r="M260" s="47"/>
      <c r="N260" s="47"/>
      <c r="O260" s="47"/>
    </row>
    <row r="261" spans="1:15" s="30" customFormat="1" ht="15" customHeight="1">
      <c r="A261" s="254" t="s">
        <v>1201</v>
      </c>
      <c r="B261" s="686" t="s">
        <v>160</v>
      </c>
      <c r="C261" s="687"/>
      <c r="D261" s="688"/>
      <c r="E261" s="151">
        <v>2900</v>
      </c>
      <c r="F261" s="124"/>
      <c r="G261" s="471">
        <f t="shared" si="17"/>
        <v>0</v>
      </c>
      <c r="H261" s="1043">
        <v>6.0000000000000001E-3</v>
      </c>
      <c r="I261" s="1044"/>
      <c r="J261" s="280">
        <v>0.27</v>
      </c>
      <c r="M261" s="47"/>
      <c r="N261" s="47"/>
      <c r="O261" s="47"/>
    </row>
    <row r="262" spans="1:15" s="30" customFormat="1" ht="15" customHeight="1">
      <c r="A262" s="254" t="s">
        <v>1202</v>
      </c>
      <c r="B262" s="686" t="s">
        <v>160</v>
      </c>
      <c r="C262" s="687"/>
      <c r="D262" s="688"/>
      <c r="E262" s="151">
        <v>2900</v>
      </c>
      <c r="F262" s="124"/>
      <c r="G262" s="471">
        <f t="shared" si="17"/>
        <v>0</v>
      </c>
      <c r="H262" s="1043">
        <v>6.0000000000000001E-3</v>
      </c>
      <c r="I262" s="1044"/>
      <c r="J262" s="280">
        <v>0.27</v>
      </c>
      <c r="M262" s="47"/>
      <c r="N262" s="47"/>
      <c r="O262" s="47"/>
    </row>
    <row r="263" spans="1:15" s="30" customFormat="1" ht="15" customHeight="1">
      <c r="A263" s="254" t="s">
        <v>1203</v>
      </c>
      <c r="B263" s="686" t="s">
        <v>161</v>
      </c>
      <c r="C263" s="687"/>
      <c r="D263" s="688"/>
      <c r="E263" s="151">
        <v>11000</v>
      </c>
      <c r="F263" s="124"/>
      <c r="G263" s="471">
        <f t="shared" si="17"/>
        <v>0</v>
      </c>
      <c r="H263" s="1043">
        <v>6.0000000000000001E-3</v>
      </c>
      <c r="I263" s="1044"/>
      <c r="J263" s="280">
        <v>0.27</v>
      </c>
      <c r="M263" s="47"/>
      <c r="N263" s="47"/>
      <c r="O263" s="47"/>
    </row>
    <row r="264" spans="1:15" s="30" customFormat="1" ht="15" customHeight="1">
      <c r="A264" s="254" t="s">
        <v>1204</v>
      </c>
      <c r="B264" s="686" t="s">
        <v>19</v>
      </c>
      <c r="C264" s="687"/>
      <c r="D264" s="688"/>
      <c r="E264" s="151">
        <v>7500</v>
      </c>
      <c r="F264" s="124"/>
      <c r="G264" s="471">
        <f t="shared" si="17"/>
        <v>0</v>
      </c>
      <c r="H264" s="1043">
        <v>4.0000000000000001E-3</v>
      </c>
      <c r="I264" s="1044"/>
      <c r="J264" s="280">
        <v>0.7</v>
      </c>
      <c r="M264" s="47"/>
      <c r="N264" s="47"/>
      <c r="O264" s="47"/>
    </row>
    <row r="265" spans="1:15" s="30" customFormat="1" ht="15" customHeight="1">
      <c r="A265" s="254" t="s">
        <v>1151</v>
      </c>
      <c r="B265" s="686" t="s">
        <v>19</v>
      </c>
      <c r="C265" s="687"/>
      <c r="D265" s="688"/>
      <c r="E265" s="151">
        <v>10300</v>
      </c>
      <c r="F265" s="124"/>
      <c r="G265" s="471">
        <f t="shared" si="17"/>
        <v>0</v>
      </c>
      <c r="H265" s="1043">
        <v>3.0000000000000001E-3</v>
      </c>
      <c r="I265" s="1044"/>
      <c r="J265" s="280">
        <v>0.6</v>
      </c>
      <c r="M265" s="47"/>
      <c r="N265" s="47"/>
      <c r="O265" s="47"/>
    </row>
    <row r="266" spans="1:15" s="30" customFormat="1" ht="26.45" customHeight="1">
      <c r="A266" s="282" t="s">
        <v>185</v>
      </c>
      <c r="B266" s="639"/>
      <c r="C266" s="639"/>
      <c r="D266" s="639"/>
      <c r="E266" s="190"/>
      <c r="F266" s="190"/>
      <c r="G266" s="190"/>
      <c r="H266" s="190"/>
      <c r="I266" s="190"/>
      <c r="J266" s="283"/>
      <c r="M266" s="47"/>
      <c r="N266" s="47"/>
      <c r="O266" s="47"/>
    </row>
    <row r="267" spans="1:15" s="30" customFormat="1" ht="15.75" customHeight="1">
      <c r="A267" s="254" t="s">
        <v>1205</v>
      </c>
      <c r="B267" s="686" t="s">
        <v>163</v>
      </c>
      <c r="C267" s="687"/>
      <c r="D267" s="688"/>
      <c r="E267" s="151">
        <v>20100</v>
      </c>
      <c r="F267" s="124"/>
      <c r="G267" s="471">
        <f t="shared" ref="G267:G275" si="18">E267*F267</f>
        <v>0</v>
      </c>
      <c r="H267" s="1043">
        <v>3.0000000000000001E-3</v>
      </c>
      <c r="I267" s="1044"/>
      <c r="J267" s="280">
        <v>1.1000000000000001</v>
      </c>
      <c r="M267" s="47"/>
      <c r="N267" s="47"/>
      <c r="O267" s="47"/>
    </row>
    <row r="268" spans="1:15" s="30" customFormat="1" ht="15.75" customHeight="1">
      <c r="A268" s="254" t="s">
        <v>1206</v>
      </c>
      <c r="B268" s="686" t="s">
        <v>162</v>
      </c>
      <c r="C268" s="687"/>
      <c r="D268" s="688"/>
      <c r="E268" s="151">
        <v>6300</v>
      </c>
      <c r="F268" s="124"/>
      <c r="G268" s="471">
        <f t="shared" si="18"/>
        <v>0</v>
      </c>
      <c r="H268" s="1043">
        <v>3.0000000000000001E-3</v>
      </c>
      <c r="I268" s="1044"/>
      <c r="J268" s="280">
        <v>1.1000000000000001</v>
      </c>
      <c r="M268" s="47"/>
      <c r="N268" s="47"/>
      <c r="O268" s="47"/>
    </row>
    <row r="269" spans="1:15" s="30" customFormat="1" ht="15.75" customHeight="1">
      <c r="A269" s="254" t="s">
        <v>1207</v>
      </c>
      <c r="B269" s="686" t="s">
        <v>163</v>
      </c>
      <c r="C269" s="687"/>
      <c r="D269" s="688"/>
      <c r="E269" s="151">
        <v>7800</v>
      </c>
      <c r="F269" s="124"/>
      <c r="G269" s="471">
        <f t="shared" si="18"/>
        <v>0</v>
      </c>
      <c r="H269" s="1043">
        <v>3.0000000000000001E-3</v>
      </c>
      <c r="I269" s="1044"/>
      <c r="J269" s="280">
        <v>1.1000000000000001</v>
      </c>
      <c r="M269" s="47"/>
      <c r="N269" s="47"/>
      <c r="O269" s="47"/>
    </row>
    <row r="270" spans="1:15" s="30" customFormat="1" ht="15.75" customHeight="1">
      <c r="A270" s="254" t="s">
        <v>1208</v>
      </c>
      <c r="B270" s="686" t="s">
        <v>163</v>
      </c>
      <c r="C270" s="687"/>
      <c r="D270" s="688"/>
      <c r="E270" s="151">
        <v>9000</v>
      </c>
      <c r="F270" s="124"/>
      <c r="G270" s="471">
        <f t="shared" si="18"/>
        <v>0</v>
      </c>
      <c r="H270" s="1043">
        <v>4.0000000000000001E-3</v>
      </c>
      <c r="I270" s="1044"/>
      <c r="J270" s="280">
        <v>0.8</v>
      </c>
      <c r="M270" s="47"/>
      <c r="N270" s="47"/>
      <c r="O270" s="47"/>
    </row>
    <row r="271" spans="1:15" s="30" customFormat="1" ht="15.75" customHeight="1">
      <c r="A271" s="254" t="s">
        <v>1209</v>
      </c>
      <c r="B271" s="686" t="s">
        <v>162</v>
      </c>
      <c r="C271" s="687"/>
      <c r="D271" s="688"/>
      <c r="E271" s="151">
        <v>20100</v>
      </c>
      <c r="F271" s="124"/>
      <c r="G271" s="471">
        <f t="shared" si="18"/>
        <v>0</v>
      </c>
      <c r="H271" s="1043">
        <v>4.0000000000000001E-3</v>
      </c>
      <c r="I271" s="1044"/>
      <c r="J271" s="280">
        <v>0.8</v>
      </c>
      <c r="M271" s="47"/>
      <c r="N271" s="47"/>
      <c r="O271" s="47"/>
    </row>
    <row r="272" spans="1:15" s="30" customFormat="1" ht="15.75" customHeight="1">
      <c r="A272" s="254" t="s">
        <v>1210</v>
      </c>
      <c r="B272" s="686" t="s">
        <v>164</v>
      </c>
      <c r="C272" s="687"/>
      <c r="D272" s="688"/>
      <c r="E272" s="151">
        <v>14100</v>
      </c>
      <c r="F272" s="124"/>
      <c r="G272" s="471">
        <f t="shared" si="18"/>
        <v>0</v>
      </c>
      <c r="H272" s="1043">
        <v>4.0000000000000001E-3</v>
      </c>
      <c r="I272" s="1044"/>
      <c r="J272" s="280">
        <v>0.8</v>
      </c>
      <c r="M272" s="47"/>
      <c r="N272" s="47"/>
      <c r="O272" s="47"/>
    </row>
    <row r="273" spans="1:15" s="30" customFormat="1" ht="15.75" customHeight="1">
      <c r="A273" s="254" t="s">
        <v>1211</v>
      </c>
      <c r="B273" s="686" t="s">
        <v>164</v>
      </c>
      <c r="C273" s="687"/>
      <c r="D273" s="688"/>
      <c r="E273" s="151">
        <v>18500</v>
      </c>
      <c r="F273" s="124"/>
      <c r="G273" s="471">
        <f t="shared" si="18"/>
        <v>0</v>
      </c>
      <c r="H273" s="1043">
        <v>4.0000000000000001E-3</v>
      </c>
      <c r="I273" s="1044"/>
      <c r="J273" s="280">
        <v>0.8</v>
      </c>
      <c r="M273" s="47"/>
      <c r="N273" s="47"/>
      <c r="O273" s="47"/>
    </row>
    <row r="274" spans="1:15" s="30" customFormat="1" ht="15.75" customHeight="1">
      <c r="A274" s="254" t="s">
        <v>1212</v>
      </c>
      <c r="B274" s="686" t="s">
        <v>164</v>
      </c>
      <c r="C274" s="687"/>
      <c r="D274" s="688"/>
      <c r="E274" s="151">
        <v>16000</v>
      </c>
      <c r="F274" s="124"/>
      <c r="G274" s="471">
        <f t="shared" si="18"/>
        <v>0</v>
      </c>
      <c r="H274" s="1043">
        <v>4.0000000000000001E-3</v>
      </c>
      <c r="I274" s="1044"/>
      <c r="J274" s="280">
        <v>0.8</v>
      </c>
      <c r="M274" s="47"/>
      <c r="N274" s="47"/>
      <c r="O274" s="47"/>
    </row>
    <row r="275" spans="1:15" s="30" customFormat="1" ht="15.75" customHeight="1">
      <c r="A275" s="254" t="s">
        <v>1213</v>
      </c>
      <c r="B275" s="686" t="s">
        <v>164</v>
      </c>
      <c r="C275" s="687"/>
      <c r="D275" s="688"/>
      <c r="E275" s="151">
        <v>20400</v>
      </c>
      <c r="F275" s="124"/>
      <c r="G275" s="471">
        <f t="shared" si="18"/>
        <v>0</v>
      </c>
      <c r="H275" s="1043">
        <v>4.0000000000000001E-3</v>
      </c>
      <c r="I275" s="1044"/>
      <c r="J275" s="280">
        <v>0.8</v>
      </c>
      <c r="M275" s="47"/>
      <c r="N275" s="47"/>
      <c r="O275" s="47"/>
    </row>
    <row r="276" spans="1:15" s="30" customFormat="1" ht="26.45" customHeight="1">
      <c r="A276" s="282" t="s">
        <v>186</v>
      </c>
      <c r="B276" s="639"/>
      <c r="C276" s="639"/>
      <c r="D276" s="639"/>
      <c r="E276" s="190"/>
      <c r="F276" s="190"/>
      <c r="G276" s="190"/>
      <c r="H276" s="190"/>
      <c r="I276" s="190"/>
      <c r="J276" s="283"/>
      <c r="M276" s="47"/>
      <c r="N276" s="47"/>
      <c r="O276" s="47"/>
    </row>
    <row r="277" spans="1:15" s="30" customFormat="1" ht="15" customHeight="1">
      <c r="A277" s="254" t="s">
        <v>1214</v>
      </c>
      <c r="B277" s="686" t="s">
        <v>163</v>
      </c>
      <c r="C277" s="687"/>
      <c r="D277" s="688"/>
      <c r="E277" s="151">
        <v>44400</v>
      </c>
      <c r="F277" s="124"/>
      <c r="G277" s="471">
        <f t="shared" ref="G277:G284" si="19">E277*F277</f>
        <v>0</v>
      </c>
      <c r="H277" s="1043">
        <v>0.03</v>
      </c>
      <c r="I277" s="1044"/>
      <c r="J277" s="280">
        <v>2.6</v>
      </c>
      <c r="M277" s="47"/>
      <c r="N277" s="47"/>
      <c r="O277" s="47"/>
    </row>
    <row r="278" spans="1:15" s="30" customFormat="1" ht="15" customHeight="1">
      <c r="A278" s="254" t="s">
        <v>1215</v>
      </c>
      <c r="B278" s="686" t="s">
        <v>163</v>
      </c>
      <c r="C278" s="687"/>
      <c r="D278" s="688"/>
      <c r="E278" s="151">
        <v>11000</v>
      </c>
      <c r="F278" s="124"/>
      <c r="G278" s="471">
        <f t="shared" si="19"/>
        <v>0</v>
      </c>
      <c r="H278" s="1043">
        <v>0.03</v>
      </c>
      <c r="I278" s="1044"/>
      <c r="J278" s="280">
        <v>2.6</v>
      </c>
      <c r="M278" s="47"/>
      <c r="N278" s="47"/>
      <c r="O278" s="47"/>
    </row>
    <row r="279" spans="1:15" s="30" customFormat="1" ht="15" customHeight="1">
      <c r="A279" s="254" t="s">
        <v>1216</v>
      </c>
      <c r="B279" s="686" t="s">
        <v>162</v>
      </c>
      <c r="C279" s="687"/>
      <c r="D279" s="688"/>
      <c r="E279" s="151">
        <v>13500</v>
      </c>
      <c r="F279" s="124"/>
      <c r="G279" s="471">
        <f t="shared" si="19"/>
        <v>0</v>
      </c>
      <c r="H279" s="1043">
        <v>0.03</v>
      </c>
      <c r="I279" s="1044"/>
      <c r="J279" s="280">
        <v>2.6</v>
      </c>
      <c r="M279" s="47"/>
      <c r="N279" s="47"/>
      <c r="O279" s="47"/>
    </row>
    <row r="280" spans="1:15" s="30" customFormat="1" ht="15" customHeight="1">
      <c r="A280" s="254" t="s">
        <v>1217</v>
      </c>
      <c r="B280" s="686" t="s">
        <v>162</v>
      </c>
      <c r="C280" s="687"/>
      <c r="D280" s="688"/>
      <c r="E280" s="151">
        <v>32300</v>
      </c>
      <c r="F280" s="124"/>
      <c r="G280" s="471">
        <f t="shared" si="19"/>
        <v>0</v>
      </c>
      <c r="H280" s="1043">
        <v>0.03</v>
      </c>
      <c r="I280" s="1044"/>
      <c r="J280" s="280">
        <v>2.6</v>
      </c>
      <c r="M280" s="47"/>
      <c r="N280" s="47"/>
      <c r="O280" s="47"/>
    </row>
    <row r="281" spans="1:15" s="30" customFormat="1" ht="15" customHeight="1">
      <c r="A281" s="254" t="s">
        <v>1218</v>
      </c>
      <c r="B281" s="686" t="s">
        <v>164</v>
      </c>
      <c r="C281" s="687"/>
      <c r="D281" s="688"/>
      <c r="E281" s="151">
        <v>14100</v>
      </c>
      <c r="F281" s="124"/>
      <c r="G281" s="471">
        <f t="shared" si="19"/>
        <v>0</v>
      </c>
      <c r="H281" s="1043">
        <v>0.03</v>
      </c>
      <c r="I281" s="1044"/>
      <c r="J281" s="280">
        <v>2.6</v>
      </c>
      <c r="M281" s="47"/>
      <c r="N281" s="47"/>
      <c r="O281" s="47"/>
    </row>
    <row r="282" spans="1:15" s="30" customFormat="1" ht="15" customHeight="1">
      <c r="A282" s="254" t="s">
        <v>1219</v>
      </c>
      <c r="B282" s="686" t="s">
        <v>165</v>
      </c>
      <c r="C282" s="687"/>
      <c r="D282" s="688"/>
      <c r="E282" s="151">
        <v>16000</v>
      </c>
      <c r="F282" s="124"/>
      <c r="G282" s="471">
        <f t="shared" si="19"/>
        <v>0</v>
      </c>
      <c r="H282" s="1043">
        <v>0.03</v>
      </c>
      <c r="I282" s="1044"/>
      <c r="J282" s="280">
        <v>3</v>
      </c>
      <c r="M282" s="47"/>
      <c r="N282" s="47"/>
      <c r="O282" s="47"/>
    </row>
    <row r="283" spans="1:15" s="30" customFormat="1" ht="15" customHeight="1">
      <c r="A283" s="254" t="s">
        <v>1220</v>
      </c>
      <c r="B283" s="686" t="s">
        <v>164</v>
      </c>
      <c r="C283" s="687"/>
      <c r="D283" s="688"/>
      <c r="E283" s="151">
        <v>18500</v>
      </c>
      <c r="F283" s="124"/>
      <c r="G283" s="471">
        <f t="shared" si="19"/>
        <v>0</v>
      </c>
      <c r="H283" s="1043">
        <v>0.03</v>
      </c>
      <c r="I283" s="1044"/>
      <c r="J283" s="280">
        <v>3.3</v>
      </c>
      <c r="M283" s="47"/>
      <c r="N283" s="47"/>
      <c r="O283" s="47"/>
    </row>
    <row r="284" spans="1:15" s="30" customFormat="1" ht="15" customHeight="1">
      <c r="A284" s="254" t="s">
        <v>1221</v>
      </c>
      <c r="B284" s="686" t="s">
        <v>164</v>
      </c>
      <c r="C284" s="687"/>
      <c r="D284" s="688"/>
      <c r="E284" s="151">
        <v>20400</v>
      </c>
      <c r="F284" s="124"/>
      <c r="G284" s="471">
        <f t="shared" si="19"/>
        <v>0</v>
      </c>
      <c r="H284" s="1043">
        <v>0.03</v>
      </c>
      <c r="I284" s="1044"/>
      <c r="J284" s="280">
        <v>3.8</v>
      </c>
      <c r="M284" s="47"/>
      <c r="N284" s="47"/>
      <c r="O284" s="47"/>
    </row>
    <row r="285" spans="1:15" s="30" customFormat="1" ht="29.45" customHeight="1">
      <c r="A285" s="282" t="s">
        <v>187</v>
      </c>
      <c r="B285" s="639"/>
      <c r="C285" s="639"/>
      <c r="D285" s="639"/>
      <c r="E285" s="190"/>
      <c r="F285" s="190"/>
      <c r="G285" s="190"/>
      <c r="H285" s="190"/>
      <c r="I285" s="190"/>
      <c r="J285" s="283"/>
      <c r="M285" s="47"/>
      <c r="N285" s="47"/>
      <c r="O285" s="47"/>
    </row>
    <row r="286" spans="1:15" s="30" customFormat="1" ht="15.6" customHeight="1">
      <c r="A286" s="254" t="s">
        <v>1222</v>
      </c>
      <c r="B286" s="686" t="s">
        <v>166</v>
      </c>
      <c r="C286" s="687"/>
      <c r="D286" s="688"/>
      <c r="E286" s="151">
        <v>63000</v>
      </c>
      <c r="F286" s="124"/>
      <c r="G286" s="471">
        <f t="shared" ref="G286:G291" si="20">E286*F286</f>
        <v>0</v>
      </c>
      <c r="H286" s="1043">
        <v>0.08</v>
      </c>
      <c r="I286" s="1044"/>
      <c r="J286" s="280">
        <v>9.5</v>
      </c>
      <c r="M286" s="47"/>
      <c r="N286" s="47"/>
      <c r="O286" s="47"/>
    </row>
    <row r="287" spans="1:15" s="30" customFormat="1" ht="15.6" customHeight="1">
      <c r="A287" s="254" t="s">
        <v>1223</v>
      </c>
      <c r="B287" s="686" t="s">
        <v>167</v>
      </c>
      <c r="C287" s="687"/>
      <c r="D287" s="688"/>
      <c r="E287" s="151">
        <v>74600</v>
      </c>
      <c r="F287" s="124"/>
      <c r="G287" s="471">
        <f t="shared" si="20"/>
        <v>0</v>
      </c>
      <c r="H287" s="1043">
        <v>8.5150000000000003E-2</v>
      </c>
      <c r="I287" s="1044"/>
      <c r="J287" s="280">
        <v>10.5</v>
      </c>
      <c r="M287" s="47"/>
      <c r="N287" s="47"/>
      <c r="O287" s="47"/>
    </row>
    <row r="288" spans="1:15" s="30" customFormat="1" ht="15.6" customHeight="1">
      <c r="A288" s="254" t="s">
        <v>1224</v>
      </c>
      <c r="B288" s="686" t="s">
        <v>166</v>
      </c>
      <c r="C288" s="687"/>
      <c r="D288" s="688"/>
      <c r="E288" s="151">
        <v>158600</v>
      </c>
      <c r="F288" s="124"/>
      <c r="G288" s="471">
        <f t="shared" si="20"/>
        <v>0</v>
      </c>
      <c r="H288" s="1043">
        <v>7.9839999999999994E-2</v>
      </c>
      <c r="I288" s="1044"/>
      <c r="J288" s="280">
        <v>11</v>
      </c>
      <c r="M288" s="47"/>
      <c r="N288" s="47"/>
      <c r="O288" s="47"/>
    </row>
    <row r="289" spans="1:15" s="30" customFormat="1" ht="15.75">
      <c r="A289" s="254" t="s">
        <v>1225</v>
      </c>
      <c r="B289" s="686" t="s">
        <v>168</v>
      </c>
      <c r="C289" s="687"/>
      <c r="D289" s="688"/>
      <c r="E289" s="151">
        <v>236200</v>
      </c>
      <c r="F289" s="124"/>
      <c r="G289" s="471">
        <f t="shared" si="20"/>
        <v>0</v>
      </c>
      <c r="H289" s="1043">
        <v>0.34125</v>
      </c>
      <c r="I289" s="1044"/>
      <c r="J289" s="280">
        <v>39.5</v>
      </c>
      <c r="M289" s="47"/>
      <c r="N289" s="47"/>
      <c r="O289" s="47"/>
    </row>
    <row r="290" spans="1:15" s="74" customFormat="1" ht="15.75">
      <c r="A290" s="372" t="s">
        <v>1226</v>
      </c>
      <c r="B290" s="686" t="s">
        <v>597</v>
      </c>
      <c r="C290" s="687"/>
      <c r="D290" s="688"/>
      <c r="E290" s="151">
        <v>545900</v>
      </c>
      <c r="F290" s="124"/>
      <c r="G290" s="471">
        <f t="shared" si="20"/>
        <v>0</v>
      </c>
      <c r="H290" s="1043">
        <v>0.34125</v>
      </c>
      <c r="I290" s="1044"/>
      <c r="J290" s="280">
        <v>39.5</v>
      </c>
      <c r="M290" s="47"/>
      <c r="N290" s="47"/>
      <c r="O290" s="47"/>
    </row>
    <row r="291" spans="1:15" s="74" customFormat="1" ht="15.75">
      <c r="A291" s="372" t="s">
        <v>1227</v>
      </c>
      <c r="B291" s="686" t="s">
        <v>598</v>
      </c>
      <c r="C291" s="687"/>
      <c r="D291" s="688"/>
      <c r="E291" s="151">
        <v>358300</v>
      </c>
      <c r="F291" s="124"/>
      <c r="G291" s="471">
        <f t="shared" si="20"/>
        <v>0</v>
      </c>
      <c r="H291" s="1043">
        <v>0.34125</v>
      </c>
      <c r="I291" s="1044"/>
      <c r="J291" s="280">
        <v>39.5</v>
      </c>
      <c r="M291" s="47"/>
      <c r="N291" s="47"/>
      <c r="O291" s="47"/>
    </row>
    <row r="292" spans="1:15" s="30" customFormat="1" ht="28.9" customHeight="1">
      <c r="A292" s="282" t="s">
        <v>188</v>
      </c>
      <c r="B292" s="639"/>
      <c r="C292" s="639"/>
      <c r="D292" s="639"/>
      <c r="E292" s="190"/>
      <c r="F292" s="190"/>
      <c r="G292" s="190"/>
      <c r="H292" s="190"/>
      <c r="I292" s="190"/>
      <c r="J292" s="283"/>
      <c r="M292" s="47"/>
      <c r="N292" s="47"/>
      <c r="O292" s="47"/>
    </row>
    <row r="293" spans="1:15" s="30" customFormat="1" ht="15.75">
      <c r="A293" s="254" t="s">
        <v>1228</v>
      </c>
      <c r="B293" s="686" t="s">
        <v>172</v>
      </c>
      <c r="C293" s="687"/>
      <c r="D293" s="688"/>
      <c r="E293" s="151">
        <v>29900</v>
      </c>
      <c r="F293" s="124"/>
      <c r="G293" s="471">
        <f>E293*F293</f>
        <v>0</v>
      </c>
      <c r="H293" s="1043">
        <v>2.6460000000000001E-2</v>
      </c>
      <c r="I293" s="1044"/>
      <c r="J293" s="280">
        <v>3</v>
      </c>
      <c r="M293" s="47"/>
      <c r="N293" s="47"/>
      <c r="O293" s="47"/>
    </row>
    <row r="294" spans="1:15" s="30" customFormat="1" ht="15.75">
      <c r="A294" s="254" t="s">
        <v>1229</v>
      </c>
      <c r="B294" s="686" t="s">
        <v>172</v>
      </c>
      <c r="C294" s="687"/>
      <c r="D294" s="688"/>
      <c r="E294" s="151">
        <v>30000</v>
      </c>
      <c r="F294" s="124"/>
      <c r="G294" s="471">
        <f>E294*F294</f>
        <v>0</v>
      </c>
      <c r="H294" s="1043">
        <v>2.6460000000000001E-2</v>
      </c>
      <c r="I294" s="1044"/>
      <c r="J294" s="280">
        <v>3</v>
      </c>
      <c r="M294" s="47"/>
      <c r="N294" s="47"/>
      <c r="O294" s="47"/>
    </row>
    <row r="295" spans="1:15" s="30" customFormat="1" ht="15.75">
      <c r="A295" s="254" t="s">
        <v>1230</v>
      </c>
      <c r="B295" s="686" t="s">
        <v>172</v>
      </c>
      <c r="C295" s="687"/>
      <c r="D295" s="688"/>
      <c r="E295" s="151">
        <v>30000</v>
      </c>
      <c r="F295" s="124"/>
      <c r="G295" s="471">
        <f>E295*F295</f>
        <v>0</v>
      </c>
      <c r="H295" s="1043">
        <v>2.6460000000000001E-2</v>
      </c>
      <c r="I295" s="1044"/>
      <c r="J295" s="280">
        <v>3</v>
      </c>
      <c r="M295" s="47"/>
      <c r="N295" s="47"/>
      <c r="O295" s="47"/>
    </row>
    <row r="296" spans="1:15" s="30" customFormat="1" ht="15.6" customHeight="1">
      <c r="A296" s="254" t="s">
        <v>252</v>
      </c>
      <c r="B296" s="686" t="s">
        <v>173</v>
      </c>
      <c r="C296" s="687"/>
      <c r="D296" s="688"/>
      <c r="E296" s="151">
        <v>190800</v>
      </c>
      <c r="F296" s="124"/>
      <c r="G296" s="471">
        <f>E296*F296</f>
        <v>0</v>
      </c>
      <c r="H296" s="1043">
        <v>7.0000000000000007E-2</v>
      </c>
      <c r="I296" s="1044"/>
      <c r="J296" s="280">
        <v>13</v>
      </c>
      <c r="M296" s="47"/>
      <c r="N296" s="47"/>
      <c r="O296" s="47"/>
    </row>
    <row r="297" spans="1:15" s="30" customFormat="1" ht="28.9" customHeight="1">
      <c r="A297" s="282" t="s">
        <v>189</v>
      </c>
      <c r="B297" s="639"/>
      <c r="C297" s="639"/>
      <c r="D297" s="639"/>
      <c r="E297" s="446"/>
      <c r="F297" s="190"/>
      <c r="G297" s="190"/>
      <c r="H297" s="190"/>
      <c r="I297" s="190"/>
      <c r="J297" s="283"/>
      <c r="M297" s="47"/>
      <c r="N297" s="47"/>
      <c r="O297" s="47"/>
    </row>
    <row r="298" spans="1:15" s="30" customFormat="1" ht="15.6" customHeight="1">
      <c r="A298" s="254" t="s">
        <v>1231</v>
      </c>
      <c r="B298" s="686" t="s">
        <v>9</v>
      </c>
      <c r="C298" s="687"/>
      <c r="D298" s="688"/>
      <c r="E298" s="151">
        <v>8600</v>
      </c>
      <c r="F298" s="124"/>
      <c r="G298" s="471">
        <f t="shared" ref="G298:G311" si="21">E298*F298</f>
        <v>0</v>
      </c>
      <c r="H298" s="1043">
        <v>4.7E-2</v>
      </c>
      <c r="I298" s="1044"/>
      <c r="J298" s="280">
        <v>2.38</v>
      </c>
      <c r="M298" s="47"/>
      <c r="N298" s="47"/>
      <c r="O298" s="47"/>
    </row>
    <row r="299" spans="1:15" s="30" customFormat="1" ht="15.6" customHeight="1">
      <c r="A299" s="254" t="s">
        <v>1232</v>
      </c>
      <c r="B299" s="686" t="s">
        <v>9</v>
      </c>
      <c r="C299" s="687"/>
      <c r="D299" s="688"/>
      <c r="E299" s="151">
        <v>8600</v>
      </c>
      <c r="F299" s="124"/>
      <c r="G299" s="471">
        <f t="shared" si="21"/>
        <v>0</v>
      </c>
      <c r="H299" s="1043">
        <v>4.7E-2</v>
      </c>
      <c r="I299" s="1044"/>
      <c r="J299" s="280">
        <v>2.38</v>
      </c>
      <c r="M299" s="47"/>
      <c r="N299" s="47"/>
      <c r="O299" s="47"/>
    </row>
    <row r="300" spans="1:15" s="30" customFormat="1" ht="15.6" customHeight="1">
      <c r="A300" s="254" t="s">
        <v>1142</v>
      </c>
      <c r="B300" s="686" t="s">
        <v>10</v>
      </c>
      <c r="C300" s="687"/>
      <c r="D300" s="688"/>
      <c r="E300" s="151">
        <v>35100</v>
      </c>
      <c r="F300" s="124"/>
      <c r="G300" s="471">
        <f t="shared" si="21"/>
        <v>0</v>
      </c>
      <c r="H300" s="1043">
        <v>0.06</v>
      </c>
      <c r="I300" s="1044"/>
      <c r="J300" s="280">
        <v>5.5</v>
      </c>
      <c r="M300" s="47"/>
      <c r="N300" s="47"/>
      <c r="O300" s="47"/>
    </row>
    <row r="301" spans="1:15" s="30" customFormat="1" ht="15.6" customHeight="1">
      <c r="A301" s="254" t="s">
        <v>1144</v>
      </c>
      <c r="B301" s="686" t="s">
        <v>10</v>
      </c>
      <c r="C301" s="687"/>
      <c r="D301" s="688"/>
      <c r="E301" s="151">
        <v>45200</v>
      </c>
      <c r="F301" s="124"/>
      <c r="G301" s="471">
        <f t="shared" si="21"/>
        <v>0</v>
      </c>
      <c r="H301" s="1043">
        <v>0.12</v>
      </c>
      <c r="I301" s="1044"/>
      <c r="J301" s="280">
        <v>9</v>
      </c>
      <c r="M301" s="47"/>
      <c r="N301" s="47"/>
      <c r="O301" s="47"/>
    </row>
    <row r="302" spans="1:15" s="30" customFormat="1" ht="15" customHeight="1">
      <c r="A302" s="254" t="s">
        <v>1143</v>
      </c>
      <c r="B302" s="686" t="s">
        <v>67</v>
      </c>
      <c r="C302" s="687"/>
      <c r="D302" s="688"/>
      <c r="E302" s="151">
        <v>20800</v>
      </c>
      <c r="F302" s="124"/>
      <c r="G302" s="471">
        <f t="shared" si="21"/>
        <v>0</v>
      </c>
      <c r="H302" s="1043">
        <v>12</v>
      </c>
      <c r="I302" s="1044"/>
      <c r="J302" s="280">
        <v>0.7</v>
      </c>
      <c r="M302" s="47"/>
      <c r="N302" s="47"/>
      <c r="O302" s="47"/>
    </row>
    <row r="303" spans="1:15" s="30" customFormat="1" ht="15" customHeight="1">
      <c r="A303" s="254" t="s">
        <v>1233</v>
      </c>
      <c r="B303" s="686" t="s">
        <v>67</v>
      </c>
      <c r="C303" s="687"/>
      <c r="D303" s="688"/>
      <c r="E303" s="151">
        <v>20800</v>
      </c>
      <c r="F303" s="124"/>
      <c r="G303" s="471">
        <f t="shared" si="21"/>
        <v>0</v>
      </c>
      <c r="H303" s="1043">
        <v>11</v>
      </c>
      <c r="I303" s="1044"/>
      <c r="J303" s="280">
        <v>2</v>
      </c>
      <c r="M303" s="47"/>
      <c r="N303" s="47"/>
      <c r="O303" s="47"/>
    </row>
    <row r="304" spans="1:15" s="30" customFormat="1" ht="15" customHeight="1">
      <c r="A304" s="254" t="s">
        <v>1145</v>
      </c>
      <c r="B304" s="686" t="s">
        <v>67</v>
      </c>
      <c r="C304" s="687"/>
      <c r="D304" s="688"/>
      <c r="E304" s="151">
        <v>20800</v>
      </c>
      <c r="F304" s="124"/>
      <c r="G304" s="471">
        <f t="shared" si="21"/>
        <v>0</v>
      </c>
      <c r="H304" s="1043">
        <v>7</v>
      </c>
      <c r="I304" s="1044"/>
      <c r="J304" s="280">
        <v>1</v>
      </c>
      <c r="M304" s="47"/>
      <c r="N304" s="47"/>
      <c r="O304" s="47"/>
    </row>
    <row r="305" spans="1:15" s="30" customFormat="1" ht="15" customHeight="1">
      <c r="A305" s="254" t="s">
        <v>1234</v>
      </c>
      <c r="B305" s="686" t="s">
        <v>153</v>
      </c>
      <c r="C305" s="687"/>
      <c r="D305" s="688"/>
      <c r="E305" s="151">
        <v>21100</v>
      </c>
      <c r="F305" s="124"/>
      <c r="G305" s="471">
        <f t="shared" si="21"/>
        <v>0</v>
      </c>
      <c r="H305" s="1043">
        <v>2.7E-2</v>
      </c>
      <c r="I305" s="1044"/>
      <c r="J305" s="280">
        <v>1</v>
      </c>
      <c r="M305" s="47"/>
      <c r="N305" s="47"/>
      <c r="O305" s="47"/>
    </row>
    <row r="306" spans="1:15" s="30" customFormat="1" ht="15" customHeight="1">
      <c r="A306" s="254" t="s">
        <v>1157</v>
      </c>
      <c r="B306" s="686" t="s">
        <v>153</v>
      </c>
      <c r="C306" s="687"/>
      <c r="D306" s="688"/>
      <c r="E306" s="151">
        <v>21100</v>
      </c>
      <c r="F306" s="124"/>
      <c r="G306" s="471">
        <f t="shared" si="21"/>
        <v>0</v>
      </c>
      <c r="H306" s="1043">
        <v>2.7E-2</v>
      </c>
      <c r="I306" s="1044"/>
      <c r="J306" s="280">
        <v>1</v>
      </c>
      <c r="M306" s="47"/>
      <c r="N306" s="47"/>
      <c r="O306" s="47"/>
    </row>
    <row r="307" spans="1:15" s="30" customFormat="1" ht="15" customHeight="1">
      <c r="A307" s="254" t="s">
        <v>1160</v>
      </c>
      <c r="B307" s="686" t="s">
        <v>8</v>
      </c>
      <c r="C307" s="687"/>
      <c r="D307" s="688"/>
      <c r="E307" s="151">
        <v>18500</v>
      </c>
      <c r="F307" s="124"/>
      <c r="G307" s="471">
        <f t="shared" si="21"/>
        <v>0</v>
      </c>
      <c r="H307" s="1043">
        <v>0.08</v>
      </c>
      <c r="I307" s="1044"/>
      <c r="J307" s="280">
        <v>1.25</v>
      </c>
      <c r="M307" s="47"/>
      <c r="N307" s="47"/>
      <c r="O307" s="47"/>
    </row>
    <row r="308" spans="1:15" s="30" customFormat="1" ht="15" customHeight="1">
      <c r="A308" s="254" t="s">
        <v>1154</v>
      </c>
      <c r="B308" s="686" t="s">
        <v>151</v>
      </c>
      <c r="C308" s="687"/>
      <c r="D308" s="688"/>
      <c r="E308" s="151">
        <v>7000</v>
      </c>
      <c r="F308" s="124"/>
      <c r="G308" s="471">
        <f t="shared" si="21"/>
        <v>0</v>
      </c>
      <c r="H308" s="1043">
        <v>0.01</v>
      </c>
      <c r="I308" s="1044"/>
      <c r="J308" s="280">
        <v>1</v>
      </c>
      <c r="M308" s="47"/>
      <c r="N308" s="47"/>
      <c r="O308" s="47"/>
    </row>
    <row r="309" spans="1:15" s="30" customFormat="1" ht="15" customHeight="1">
      <c r="A309" s="254" t="s">
        <v>1155</v>
      </c>
      <c r="B309" s="686" t="s">
        <v>152</v>
      </c>
      <c r="C309" s="687"/>
      <c r="D309" s="688"/>
      <c r="E309" s="151">
        <v>5500</v>
      </c>
      <c r="F309" s="124"/>
      <c r="G309" s="471">
        <f t="shared" si="21"/>
        <v>0</v>
      </c>
      <c r="H309" s="1043">
        <v>1.0999999999999999E-2</v>
      </c>
      <c r="I309" s="1044"/>
      <c r="J309" s="280">
        <v>2</v>
      </c>
      <c r="M309" s="47"/>
      <c r="N309" s="47"/>
      <c r="O309" s="47"/>
    </row>
    <row r="310" spans="1:15" s="30" customFormat="1" ht="15" customHeight="1">
      <c r="A310" s="254" t="s">
        <v>1156</v>
      </c>
      <c r="B310" s="686" t="s">
        <v>152</v>
      </c>
      <c r="C310" s="687"/>
      <c r="D310" s="688"/>
      <c r="E310" s="151">
        <v>6700</v>
      </c>
      <c r="F310" s="124"/>
      <c r="G310" s="471">
        <f t="shared" si="21"/>
        <v>0</v>
      </c>
      <c r="H310" s="1043">
        <v>1.9E-2</v>
      </c>
      <c r="I310" s="1044"/>
      <c r="J310" s="280">
        <v>2</v>
      </c>
      <c r="M310" s="47"/>
      <c r="N310" s="47"/>
      <c r="O310" s="47"/>
    </row>
    <row r="311" spans="1:15" s="30" customFormat="1" ht="15" customHeight="1">
      <c r="A311" s="254" t="s">
        <v>1235</v>
      </c>
      <c r="B311" s="1053" t="s">
        <v>151</v>
      </c>
      <c r="C311" s="1054"/>
      <c r="D311" s="1055"/>
      <c r="E311" s="151">
        <v>7800</v>
      </c>
      <c r="F311" s="124"/>
      <c r="G311" s="471">
        <f t="shared" si="21"/>
        <v>0</v>
      </c>
      <c r="H311" s="1062">
        <v>0.122</v>
      </c>
      <c r="I311" s="1063"/>
      <c r="J311" s="280">
        <v>1</v>
      </c>
      <c r="M311" s="47"/>
      <c r="N311" s="47"/>
      <c r="O311" s="47"/>
    </row>
    <row r="312" spans="1:15" s="30" customFormat="1">
      <c r="A312" s="1058" t="s">
        <v>190</v>
      </c>
      <c r="B312" s="1059"/>
      <c r="C312" s="1059"/>
      <c r="D312" s="1059"/>
      <c r="E312" s="1059"/>
      <c r="F312" s="1059"/>
      <c r="G312" s="141"/>
      <c r="H312" s="80"/>
      <c r="I312" s="77"/>
      <c r="J312" s="284"/>
      <c r="K312" s="34"/>
    </row>
    <row r="313" spans="1:15" s="30" customFormat="1">
      <c r="A313" s="257"/>
      <c r="B313" s="1060"/>
      <c r="C313" s="1060"/>
      <c r="D313" s="1060"/>
      <c r="E313" s="78"/>
      <c r="F313" s="79"/>
      <c r="G313" s="80"/>
      <c r="H313" s="80"/>
      <c r="I313" s="77"/>
      <c r="J313" s="284"/>
      <c r="K313" s="34"/>
    </row>
    <row r="314" spans="1:15" s="30" customFormat="1">
      <c r="A314" s="454"/>
      <c r="B314" s="1051" t="s">
        <v>291</v>
      </c>
      <c r="C314" s="1051"/>
      <c r="D314" s="1051"/>
      <c r="E314" s="1051"/>
      <c r="F314" s="1051"/>
      <c r="G314" s="1051"/>
      <c r="H314" s="1051"/>
      <c r="I314" s="1051"/>
      <c r="J314" s="1052"/>
      <c r="K314" s="81"/>
    </row>
    <row r="315" spans="1:15" s="30" customFormat="1">
      <c r="A315" s="455"/>
      <c r="B315" s="1056"/>
      <c r="C315" s="1056"/>
      <c r="D315" s="1056"/>
      <c r="E315" s="1056"/>
      <c r="F315" s="1056"/>
      <c r="G315" s="1056"/>
      <c r="H315" s="1056"/>
      <c r="I315" s="1056"/>
      <c r="J315" s="1057"/>
      <c r="K315" s="82"/>
    </row>
    <row r="316" spans="1:15" s="30" customFormat="1">
      <c r="A316" s="456"/>
      <c r="B316" s="765" t="s">
        <v>201</v>
      </c>
      <c r="C316" s="765"/>
      <c r="D316" s="765"/>
      <c r="E316" s="765"/>
      <c r="F316" s="765"/>
      <c r="G316" s="765"/>
      <c r="H316" s="765"/>
      <c r="I316" s="765"/>
      <c r="J316" s="1061"/>
      <c r="K316" s="83"/>
    </row>
    <row r="317" spans="1:15" s="30" customFormat="1">
      <c r="A317" s="456"/>
      <c r="B317" s="765" t="s">
        <v>292</v>
      </c>
      <c r="C317" s="765"/>
      <c r="D317" s="765"/>
      <c r="E317" s="765"/>
      <c r="F317" s="765"/>
      <c r="G317" s="765"/>
      <c r="H317" s="765"/>
      <c r="I317" s="765"/>
      <c r="J317" s="1061"/>
      <c r="K317" s="83"/>
    </row>
    <row r="318" spans="1:15" s="30" customFormat="1" ht="13.5" thickBot="1">
      <c r="A318" s="453"/>
      <c r="B318" s="1049" t="s">
        <v>208</v>
      </c>
      <c r="C318" s="1049"/>
      <c r="D318" s="1049"/>
      <c r="E318" s="1049"/>
      <c r="F318" s="1049"/>
      <c r="G318" s="1049"/>
      <c r="H318" s="1049"/>
      <c r="I318" s="1049"/>
      <c r="J318" s="1050"/>
      <c r="K318" s="83"/>
    </row>
    <row r="319" spans="1:15" s="30" customFormat="1">
      <c r="A319" s="33"/>
      <c r="B319" s="41"/>
      <c r="C319" s="41"/>
      <c r="D319" s="41"/>
      <c r="E319" s="42"/>
      <c r="F319" s="33"/>
      <c r="G319" s="43"/>
      <c r="H319" s="43"/>
      <c r="I319" s="43"/>
      <c r="J319" s="43"/>
    </row>
    <row r="320" spans="1:15" s="30" customFormat="1">
      <c r="A320" s="33"/>
      <c r="B320" s="41"/>
      <c r="C320" s="41"/>
      <c r="D320" s="41"/>
      <c r="E320" s="42"/>
      <c r="F320" s="33"/>
      <c r="G320" s="43"/>
      <c r="H320" s="43"/>
      <c r="I320" s="43"/>
      <c r="J320" s="43"/>
    </row>
    <row r="321" spans="1:10" s="30" customFormat="1">
      <c r="A321" s="33"/>
      <c r="B321" s="41"/>
      <c r="C321" s="41"/>
      <c r="D321" s="41"/>
      <c r="E321" s="42"/>
      <c r="F321" s="33"/>
      <c r="G321" s="43"/>
      <c r="H321" s="43"/>
      <c r="I321" s="43"/>
      <c r="J321" s="43"/>
    </row>
    <row r="322" spans="1:10" s="30" customFormat="1">
      <c r="A322" s="33"/>
      <c r="B322" s="41"/>
      <c r="C322" s="41"/>
      <c r="D322" s="41"/>
      <c r="E322" s="42"/>
      <c r="F322" s="33"/>
      <c r="G322" s="43"/>
      <c r="H322" s="43"/>
      <c r="I322" s="43"/>
      <c r="J322" s="43"/>
    </row>
    <row r="323" spans="1:10" s="30" customFormat="1">
      <c r="A323" s="33"/>
      <c r="B323" s="41"/>
      <c r="C323" s="41"/>
      <c r="D323" s="41"/>
      <c r="E323" s="42"/>
      <c r="F323" s="33"/>
      <c r="G323" s="43"/>
      <c r="H323" s="43"/>
      <c r="I323" s="43"/>
      <c r="J323" s="43"/>
    </row>
    <row r="324" spans="1:10" s="30" customFormat="1">
      <c r="A324" s="33"/>
      <c r="B324" s="41"/>
      <c r="C324" s="41"/>
      <c r="D324" s="41"/>
      <c r="E324" s="42"/>
      <c r="F324" s="33"/>
      <c r="G324" s="43"/>
      <c r="H324" s="43"/>
      <c r="I324" s="43"/>
      <c r="J324" s="43"/>
    </row>
    <row r="325" spans="1:10" s="30" customFormat="1">
      <c r="A325" s="33"/>
      <c r="B325" s="41"/>
      <c r="C325" s="41"/>
      <c r="D325" s="41"/>
      <c r="E325" s="42"/>
      <c r="F325" s="33"/>
      <c r="G325" s="43"/>
      <c r="H325" s="43"/>
      <c r="I325" s="43"/>
      <c r="J325" s="43"/>
    </row>
    <row r="326" spans="1:10" s="30" customFormat="1">
      <c r="A326" s="33"/>
      <c r="B326" s="41"/>
      <c r="C326" s="41"/>
      <c r="D326" s="41"/>
      <c r="E326" s="42"/>
      <c r="F326" s="33"/>
      <c r="G326" s="43"/>
      <c r="H326" s="43"/>
      <c r="I326" s="43"/>
      <c r="J326" s="43"/>
    </row>
    <row r="327" spans="1:10" s="30" customFormat="1">
      <c r="A327" s="33"/>
      <c r="B327" s="41"/>
      <c r="C327" s="41"/>
      <c r="D327" s="41"/>
      <c r="E327" s="42"/>
      <c r="F327" s="33"/>
      <c r="G327" s="43"/>
      <c r="H327" s="43"/>
      <c r="I327" s="43"/>
      <c r="J327" s="43"/>
    </row>
    <row r="328" spans="1:10" s="30" customFormat="1">
      <c r="A328" s="33"/>
      <c r="B328" s="41"/>
      <c r="C328" s="41"/>
      <c r="D328" s="41"/>
      <c r="E328" s="42"/>
      <c r="F328" s="33"/>
      <c r="G328" s="43"/>
      <c r="H328" s="43"/>
      <c r="I328" s="43"/>
      <c r="J328" s="43"/>
    </row>
    <row r="329" spans="1:10" s="30" customFormat="1">
      <c r="A329" s="33"/>
      <c r="B329" s="41"/>
      <c r="C329" s="41"/>
      <c r="D329" s="41"/>
      <c r="E329" s="42"/>
      <c r="F329" s="33"/>
      <c r="G329" s="43"/>
      <c r="H329" s="43"/>
      <c r="I329" s="43"/>
      <c r="J329" s="43"/>
    </row>
    <row r="330" spans="1:10" s="30" customFormat="1">
      <c r="A330" s="33"/>
      <c r="B330" s="41"/>
      <c r="C330" s="41"/>
      <c r="D330" s="41"/>
      <c r="E330" s="42"/>
      <c r="F330" s="33"/>
      <c r="G330" s="43"/>
      <c r="H330" s="43"/>
      <c r="I330" s="43"/>
      <c r="J330" s="43"/>
    </row>
    <row r="331" spans="1:10" s="30" customFormat="1">
      <c r="A331" s="33"/>
      <c r="B331" s="41"/>
      <c r="C331" s="41"/>
      <c r="D331" s="41"/>
      <c r="E331" s="42"/>
      <c r="F331" s="33"/>
      <c r="G331" s="43"/>
      <c r="H331" s="43"/>
      <c r="I331" s="43"/>
      <c r="J331" s="43"/>
    </row>
    <row r="332" spans="1:10" s="30" customFormat="1">
      <c r="A332" s="33"/>
      <c r="B332" s="41"/>
      <c r="C332" s="41"/>
      <c r="D332" s="41"/>
      <c r="E332" s="42"/>
      <c r="F332" s="33"/>
      <c r="G332" s="43"/>
      <c r="H332" s="43"/>
      <c r="I332" s="43"/>
      <c r="J332" s="43"/>
    </row>
    <row r="333" spans="1:10" s="30" customFormat="1">
      <c r="A333" s="33"/>
      <c r="B333" s="41"/>
      <c r="C333" s="41"/>
      <c r="D333" s="41"/>
      <c r="E333" s="42"/>
      <c r="F333" s="33"/>
      <c r="G333" s="43"/>
      <c r="H333" s="43"/>
      <c r="I333" s="43"/>
      <c r="J333" s="43"/>
    </row>
    <row r="334" spans="1:10" s="30" customFormat="1">
      <c r="A334" s="33"/>
      <c r="B334" s="41"/>
      <c r="C334" s="41"/>
      <c r="D334" s="41"/>
      <c r="E334" s="42"/>
      <c r="F334" s="33"/>
      <c r="G334" s="43"/>
      <c r="H334" s="43"/>
      <c r="I334" s="43"/>
      <c r="J334" s="43"/>
    </row>
    <row r="335" spans="1:10" s="30" customFormat="1">
      <c r="A335" s="33"/>
      <c r="B335" s="41"/>
      <c r="C335" s="41"/>
      <c r="D335" s="41"/>
      <c r="E335" s="42"/>
      <c r="F335" s="33"/>
      <c r="G335" s="43"/>
      <c r="H335" s="43"/>
      <c r="I335" s="43"/>
      <c r="J335" s="43"/>
    </row>
    <row r="336" spans="1:10" s="30" customFormat="1">
      <c r="A336" s="33"/>
      <c r="B336" s="41"/>
      <c r="C336" s="41"/>
      <c r="D336" s="41"/>
      <c r="E336" s="42"/>
      <c r="F336" s="33"/>
      <c r="G336" s="43"/>
      <c r="H336" s="43"/>
      <c r="I336" s="43"/>
      <c r="J336" s="43"/>
    </row>
    <row r="337" spans="1:10" s="30" customFormat="1">
      <c r="A337" s="33"/>
      <c r="B337" s="41"/>
      <c r="C337" s="41"/>
      <c r="D337" s="41"/>
      <c r="E337" s="42"/>
      <c r="F337" s="33"/>
      <c r="G337" s="43"/>
      <c r="H337" s="43"/>
      <c r="I337" s="43"/>
      <c r="J337" s="43"/>
    </row>
    <row r="338" spans="1:10" s="30" customFormat="1">
      <c r="A338" s="33"/>
      <c r="B338" s="41"/>
      <c r="C338" s="41"/>
      <c r="D338" s="41"/>
      <c r="E338" s="42"/>
      <c r="F338" s="33"/>
      <c r="G338" s="43"/>
      <c r="H338" s="43"/>
      <c r="I338" s="43"/>
      <c r="J338" s="43"/>
    </row>
    <row r="339" spans="1:10" s="30" customFormat="1">
      <c r="A339" s="33"/>
      <c r="B339" s="41"/>
      <c r="C339" s="41"/>
      <c r="D339" s="41"/>
      <c r="E339" s="42"/>
      <c r="F339" s="33"/>
      <c r="G339" s="43"/>
      <c r="H339" s="43"/>
      <c r="I339" s="43"/>
      <c r="J339" s="43"/>
    </row>
    <row r="340" spans="1:10" s="30" customFormat="1">
      <c r="A340" s="33"/>
      <c r="B340" s="41"/>
      <c r="C340" s="41"/>
      <c r="D340" s="41"/>
      <c r="E340" s="42"/>
      <c r="F340" s="33"/>
      <c r="G340" s="43"/>
      <c r="H340" s="43"/>
      <c r="I340" s="43"/>
      <c r="J340" s="43"/>
    </row>
    <row r="341" spans="1:10" s="30" customFormat="1">
      <c r="A341" s="33"/>
      <c r="B341" s="41"/>
      <c r="C341" s="41"/>
      <c r="D341" s="41"/>
      <c r="E341" s="42"/>
      <c r="F341" s="33"/>
      <c r="G341" s="43"/>
      <c r="H341" s="43"/>
      <c r="I341" s="43"/>
      <c r="J341" s="43"/>
    </row>
    <row r="342" spans="1:10" s="30" customFormat="1">
      <c r="A342" s="33"/>
      <c r="B342" s="41"/>
      <c r="C342" s="41"/>
      <c r="D342" s="41"/>
      <c r="E342" s="42"/>
      <c r="F342" s="33"/>
      <c r="G342" s="43"/>
      <c r="H342" s="43"/>
      <c r="I342" s="43"/>
      <c r="J342" s="43"/>
    </row>
    <row r="343" spans="1:10" s="30" customFormat="1">
      <c r="A343" s="33"/>
      <c r="B343" s="41"/>
      <c r="C343" s="41"/>
      <c r="D343" s="41"/>
      <c r="E343" s="42"/>
      <c r="F343" s="33"/>
      <c r="G343" s="43"/>
      <c r="H343" s="43"/>
      <c r="I343" s="43"/>
      <c r="J343" s="43"/>
    </row>
    <row r="344" spans="1:10" s="30" customFormat="1">
      <c r="A344" s="33"/>
      <c r="B344" s="41"/>
      <c r="C344" s="41"/>
      <c r="D344" s="41"/>
      <c r="E344" s="42"/>
      <c r="F344" s="33"/>
      <c r="G344" s="43"/>
      <c r="H344" s="43"/>
      <c r="I344" s="43"/>
      <c r="J344" s="43"/>
    </row>
    <row r="345" spans="1:10" s="30" customFormat="1">
      <c r="A345" s="33"/>
      <c r="B345" s="41"/>
      <c r="C345" s="41"/>
      <c r="D345" s="41"/>
      <c r="E345" s="42"/>
      <c r="F345" s="33"/>
      <c r="G345" s="43"/>
      <c r="H345" s="43"/>
      <c r="I345" s="43"/>
      <c r="J345" s="43"/>
    </row>
    <row r="346" spans="1:10" s="30" customFormat="1">
      <c r="A346" s="33"/>
      <c r="B346" s="41"/>
      <c r="C346" s="41"/>
      <c r="D346" s="41"/>
      <c r="E346" s="42"/>
      <c r="F346" s="33"/>
      <c r="G346" s="43"/>
      <c r="H346" s="43"/>
      <c r="I346" s="43"/>
      <c r="J346" s="43"/>
    </row>
    <row r="347" spans="1:10" s="30" customFormat="1">
      <c r="A347" s="33"/>
      <c r="B347" s="41"/>
      <c r="C347" s="41"/>
      <c r="D347" s="41"/>
      <c r="E347" s="42"/>
      <c r="F347" s="33"/>
      <c r="G347" s="43"/>
      <c r="H347" s="43"/>
      <c r="I347" s="43"/>
      <c r="J347" s="43"/>
    </row>
    <row r="348" spans="1:10" s="30" customFormat="1">
      <c r="A348" s="33"/>
      <c r="B348" s="41"/>
      <c r="C348" s="41"/>
      <c r="D348" s="41"/>
      <c r="E348" s="42"/>
      <c r="F348" s="33"/>
      <c r="G348" s="43"/>
      <c r="H348" s="43"/>
      <c r="I348" s="43"/>
      <c r="J348" s="43"/>
    </row>
    <row r="349" spans="1:10" s="30" customFormat="1">
      <c r="A349" s="33"/>
      <c r="B349" s="41"/>
      <c r="C349" s="41"/>
      <c r="D349" s="41"/>
      <c r="E349" s="42"/>
      <c r="F349" s="33"/>
      <c r="G349" s="43"/>
      <c r="H349" s="43"/>
      <c r="I349" s="43"/>
      <c r="J349" s="43"/>
    </row>
    <row r="350" spans="1:10" s="30" customFormat="1">
      <c r="A350" s="33"/>
      <c r="B350" s="41"/>
      <c r="C350" s="41"/>
      <c r="D350" s="41"/>
      <c r="E350" s="42"/>
      <c r="F350" s="33"/>
      <c r="G350" s="43"/>
      <c r="H350" s="43"/>
      <c r="I350" s="43"/>
      <c r="J350" s="43"/>
    </row>
    <row r="351" spans="1:10" s="30" customFormat="1">
      <c r="A351" s="33"/>
      <c r="B351" s="41"/>
      <c r="C351" s="41"/>
      <c r="D351" s="41"/>
      <c r="E351" s="42"/>
      <c r="F351" s="33"/>
      <c r="G351" s="43"/>
      <c r="H351" s="43"/>
      <c r="I351" s="43"/>
      <c r="J351" s="43"/>
    </row>
    <row r="352" spans="1:10" s="30" customFormat="1">
      <c r="A352" s="33"/>
      <c r="B352" s="41"/>
      <c r="C352" s="41"/>
      <c r="D352" s="41"/>
      <c r="E352" s="42"/>
      <c r="F352" s="33"/>
      <c r="G352" s="43"/>
      <c r="H352" s="43"/>
      <c r="I352" s="43"/>
      <c r="J352" s="43"/>
    </row>
    <row r="353" spans="1:10" s="30" customFormat="1">
      <c r="A353" s="33"/>
      <c r="B353" s="41"/>
      <c r="C353" s="41"/>
      <c r="D353" s="41"/>
      <c r="E353" s="42"/>
      <c r="F353" s="33"/>
      <c r="G353" s="43"/>
      <c r="H353" s="43"/>
      <c r="I353" s="43"/>
      <c r="J353" s="43"/>
    </row>
    <row r="354" spans="1:10" s="30" customFormat="1">
      <c r="A354" s="33"/>
      <c r="B354" s="41"/>
      <c r="C354" s="41"/>
      <c r="D354" s="41"/>
      <c r="E354" s="42"/>
      <c r="F354" s="33"/>
      <c r="G354" s="43"/>
      <c r="H354" s="43"/>
      <c r="I354" s="43"/>
      <c r="J354" s="43"/>
    </row>
    <row r="355" spans="1:10" s="30" customFormat="1">
      <c r="A355" s="33"/>
      <c r="B355" s="41"/>
      <c r="C355" s="41"/>
      <c r="D355" s="41"/>
      <c r="E355" s="42"/>
      <c r="F355" s="33"/>
      <c r="G355" s="43"/>
      <c r="H355" s="43"/>
      <c r="I355" s="43"/>
      <c r="J355" s="43"/>
    </row>
    <row r="356" spans="1:10" s="30" customFormat="1">
      <c r="A356" s="33"/>
      <c r="B356" s="41"/>
      <c r="C356" s="41"/>
      <c r="D356" s="41"/>
      <c r="E356" s="42"/>
      <c r="F356" s="33"/>
      <c r="G356" s="43"/>
      <c r="H356" s="43"/>
      <c r="I356" s="43"/>
      <c r="J356" s="43"/>
    </row>
    <row r="357" spans="1:10" s="30" customFormat="1">
      <c r="A357" s="33"/>
      <c r="B357" s="41"/>
      <c r="C357" s="41"/>
      <c r="D357" s="41"/>
      <c r="E357" s="42"/>
      <c r="F357" s="33"/>
      <c r="G357" s="43"/>
      <c r="H357" s="43"/>
      <c r="I357" s="43"/>
      <c r="J357" s="43"/>
    </row>
    <row r="358" spans="1:10" s="30" customFormat="1">
      <c r="A358" s="33"/>
      <c r="B358" s="41"/>
      <c r="C358" s="41"/>
      <c r="D358" s="41"/>
      <c r="E358" s="42"/>
      <c r="F358" s="33"/>
      <c r="G358" s="43"/>
      <c r="H358" s="43"/>
      <c r="I358" s="43"/>
      <c r="J358" s="43"/>
    </row>
    <row r="359" spans="1:10" s="30" customFormat="1">
      <c r="A359" s="33"/>
      <c r="B359" s="41"/>
      <c r="C359" s="41"/>
      <c r="D359" s="41"/>
      <c r="E359" s="42"/>
      <c r="F359" s="33"/>
      <c r="G359" s="43"/>
      <c r="H359" s="43"/>
      <c r="I359" s="43"/>
      <c r="J359" s="43"/>
    </row>
    <row r="360" spans="1:10" s="30" customFormat="1">
      <c r="A360" s="33"/>
      <c r="B360" s="41"/>
      <c r="C360" s="41"/>
      <c r="D360" s="41"/>
      <c r="E360" s="42"/>
      <c r="F360" s="33"/>
      <c r="G360" s="43"/>
      <c r="H360" s="43"/>
      <c r="I360" s="43"/>
      <c r="J360" s="43"/>
    </row>
    <row r="361" spans="1:10" s="30" customFormat="1">
      <c r="A361" s="33"/>
      <c r="B361" s="41"/>
      <c r="C361" s="41"/>
      <c r="D361" s="41"/>
      <c r="E361" s="42"/>
      <c r="F361" s="33"/>
      <c r="G361" s="43"/>
      <c r="H361" s="43"/>
      <c r="I361" s="43"/>
      <c r="J361" s="43"/>
    </row>
    <row r="362" spans="1:10" s="30" customFormat="1">
      <c r="A362" s="33"/>
      <c r="B362" s="41"/>
      <c r="C362" s="41"/>
      <c r="D362" s="41"/>
      <c r="E362" s="42"/>
      <c r="F362" s="33"/>
      <c r="G362" s="43"/>
      <c r="H362" s="43"/>
      <c r="I362" s="43"/>
      <c r="J362" s="43"/>
    </row>
    <row r="363" spans="1:10" s="30" customFormat="1">
      <c r="A363" s="33"/>
      <c r="B363" s="41"/>
      <c r="C363" s="41"/>
      <c r="D363" s="41"/>
      <c r="E363" s="42"/>
      <c r="F363" s="33"/>
      <c r="G363" s="43"/>
      <c r="H363" s="43"/>
      <c r="I363" s="43"/>
      <c r="J363" s="43"/>
    </row>
    <row r="364" spans="1:10" s="30" customFormat="1">
      <c r="A364" s="33"/>
      <c r="B364" s="41"/>
      <c r="C364" s="41"/>
      <c r="D364" s="41"/>
      <c r="E364" s="42"/>
      <c r="F364" s="33"/>
      <c r="G364" s="43"/>
      <c r="H364" s="43"/>
      <c r="I364" s="43"/>
      <c r="J364" s="43"/>
    </row>
    <row r="365" spans="1:10" s="30" customFormat="1">
      <c r="A365" s="33"/>
      <c r="B365" s="41"/>
      <c r="C365" s="41"/>
      <c r="D365" s="41"/>
      <c r="E365" s="42"/>
      <c r="F365" s="33"/>
      <c r="G365" s="43"/>
      <c r="H365" s="43"/>
      <c r="I365" s="43"/>
      <c r="J365" s="43"/>
    </row>
    <row r="366" spans="1:10" s="30" customFormat="1">
      <c r="A366" s="33"/>
      <c r="B366" s="41"/>
      <c r="C366" s="41"/>
      <c r="D366" s="41"/>
      <c r="E366" s="42"/>
      <c r="F366" s="33"/>
      <c r="G366" s="43"/>
      <c r="H366" s="43"/>
      <c r="I366" s="43"/>
      <c r="J366" s="43"/>
    </row>
    <row r="367" spans="1:10" s="30" customFormat="1">
      <c r="A367" s="33"/>
      <c r="B367" s="41"/>
      <c r="C367" s="41"/>
      <c r="D367" s="41"/>
      <c r="E367" s="42"/>
      <c r="F367" s="33"/>
      <c r="G367" s="43"/>
      <c r="H367" s="43"/>
      <c r="I367" s="43"/>
      <c r="J367" s="43"/>
    </row>
    <row r="368" spans="1:10" s="30" customFormat="1">
      <c r="A368" s="33"/>
      <c r="B368" s="41"/>
      <c r="C368" s="41"/>
      <c r="D368" s="41"/>
      <c r="E368" s="42"/>
      <c r="F368" s="33"/>
      <c r="G368" s="43"/>
      <c r="H368" s="43"/>
      <c r="I368" s="43"/>
      <c r="J368" s="43"/>
    </row>
    <row r="369" spans="1:10" s="30" customFormat="1">
      <c r="A369" s="33"/>
      <c r="B369" s="41"/>
      <c r="C369" s="41"/>
      <c r="D369" s="41"/>
      <c r="E369" s="42"/>
      <c r="F369" s="33"/>
      <c r="G369" s="43"/>
      <c r="H369" s="43"/>
      <c r="I369" s="43"/>
      <c r="J369" s="43"/>
    </row>
    <row r="370" spans="1:10" s="30" customFormat="1">
      <c r="A370" s="33"/>
      <c r="B370" s="41"/>
      <c r="C370" s="41"/>
      <c r="D370" s="41"/>
      <c r="E370" s="42"/>
      <c r="F370" s="33"/>
      <c r="G370" s="43"/>
      <c r="H370" s="43"/>
      <c r="I370" s="43"/>
      <c r="J370" s="43"/>
    </row>
    <row r="371" spans="1:10" s="30" customFormat="1">
      <c r="A371" s="33"/>
      <c r="B371" s="41"/>
      <c r="C371" s="41"/>
      <c r="D371" s="41"/>
      <c r="E371" s="42"/>
      <c r="F371" s="33"/>
      <c r="G371" s="43"/>
      <c r="H371" s="43"/>
      <c r="I371" s="43"/>
      <c r="J371" s="43"/>
    </row>
    <row r="372" spans="1:10" s="30" customFormat="1">
      <c r="A372" s="33"/>
      <c r="B372" s="41"/>
      <c r="C372" s="41"/>
      <c r="D372" s="41"/>
      <c r="E372" s="42"/>
      <c r="F372" s="33"/>
      <c r="G372" s="43"/>
      <c r="H372" s="43"/>
      <c r="I372" s="43"/>
      <c r="J372" s="43"/>
    </row>
    <row r="373" spans="1:10" s="30" customFormat="1">
      <c r="A373" s="33"/>
      <c r="B373" s="41"/>
      <c r="C373" s="41"/>
      <c r="D373" s="41"/>
      <c r="E373" s="42"/>
      <c r="F373" s="33"/>
      <c r="G373" s="43"/>
      <c r="H373" s="43"/>
      <c r="I373" s="43"/>
      <c r="J373" s="43"/>
    </row>
    <row r="374" spans="1:10" s="30" customFormat="1">
      <c r="A374" s="33"/>
      <c r="B374" s="41"/>
      <c r="C374" s="41"/>
      <c r="D374" s="41"/>
      <c r="E374" s="42"/>
      <c r="F374" s="33"/>
      <c r="G374" s="43"/>
      <c r="H374" s="43"/>
      <c r="I374" s="43"/>
      <c r="J374" s="43"/>
    </row>
    <row r="375" spans="1:10" s="30" customFormat="1">
      <c r="A375" s="33"/>
      <c r="B375" s="41"/>
      <c r="C375" s="41"/>
      <c r="D375" s="41"/>
      <c r="E375" s="42"/>
      <c r="F375" s="33"/>
      <c r="G375" s="43"/>
      <c r="H375" s="43"/>
      <c r="I375" s="43"/>
      <c r="J375" s="43"/>
    </row>
    <row r="376" spans="1:10" s="30" customFormat="1">
      <c r="A376" s="33"/>
      <c r="B376" s="41"/>
      <c r="C376" s="41"/>
      <c r="D376" s="41"/>
      <c r="E376" s="42"/>
      <c r="F376" s="33"/>
      <c r="G376" s="43"/>
      <c r="H376" s="43"/>
      <c r="I376" s="43"/>
      <c r="J376" s="43"/>
    </row>
    <row r="377" spans="1:10" s="30" customFormat="1">
      <c r="A377" s="33"/>
      <c r="B377" s="41"/>
      <c r="C377" s="41"/>
      <c r="D377" s="41"/>
      <c r="E377" s="42"/>
      <c r="F377" s="33"/>
      <c r="G377" s="43"/>
      <c r="H377" s="43"/>
      <c r="I377" s="43"/>
      <c r="J377" s="43"/>
    </row>
    <row r="378" spans="1:10" s="30" customFormat="1">
      <c r="A378" s="33"/>
      <c r="B378" s="41"/>
      <c r="C378" s="41"/>
      <c r="D378" s="41"/>
      <c r="E378" s="42"/>
      <c r="F378" s="33"/>
      <c r="G378" s="43"/>
      <c r="H378" s="43"/>
      <c r="I378" s="43"/>
      <c r="J378" s="43"/>
    </row>
    <row r="379" spans="1:10" s="30" customFormat="1">
      <c r="A379" s="33"/>
      <c r="B379" s="41"/>
      <c r="C379" s="41"/>
      <c r="D379" s="41"/>
      <c r="E379" s="42"/>
      <c r="F379" s="33"/>
      <c r="G379" s="43"/>
      <c r="H379" s="43"/>
      <c r="I379" s="43"/>
      <c r="J379" s="43"/>
    </row>
    <row r="380" spans="1:10" s="30" customFormat="1">
      <c r="A380" s="33"/>
      <c r="B380" s="41"/>
      <c r="C380" s="41"/>
      <c r="D380" s="41"/>
      <c r="E380" s="42"/>
      <c r="F380" s="33"/>
      <c r="G380" s="43"/>
      <c r="H380" s="43"/>
      <c r="I380" s="43"/>
      <c r="J380" s="43"/>
    </row>
    <row r="381" spans="1:10" s="30" customFormat="1">
      <c r="A381" s="33"/>
      <c r="B381" s="41"/>
      <c r="C381" s="41"/>
      <c r="D381" s="41"/>
      <c r="E381" s="42"/>
      <c r="F381" s="33"/>
      <c r="G381" s="43"/>
      <c r="H381" s="43"/>
      <c r="I381" s="43"/>
      <c r="J381" s="43"/>
    </row>
    <row r="382" spans="1:10" s="30" customFormat="1">
      <c r="A382" s="33"/>
      <c r="B382" s="41"/>
      <c r="C382" s="41"/>
      <c r="D382" s="41"/>
      <c r="E382" s="42"/>
      <c r="F382" s="33"/>
      <c r="G382" s="43"/>
      <c r="H382" s="43"/>
      <c r="I382" s="43"/>
      <c r="J382" s="43"/>
    </row>
    <row r="383" spans="1:10" s="30" customFormat="1">
      <c r="A383" s="33"/>
      <c r="B383" s="41"/>
      <c r="C383" s="41"/>
      <c r="D383" s="41"/>
      <c r="E383" s="42"/>
      <c r="F383" s="33"/>
      <c r="G383" s="43"/>
      <c r="H383" s="43"/>
      <c r="I383" s="43"/>
      <c r="J383" s="43"/>
    </row>
    <row r="384" spans="1:10" s="30" customFormat="1">
      <c r="A384" s="33"/>
      <c r="B384" s="41"/>
      <c r="C384" s="41"/>
      <c r="D384" s="41"/>
      <c r="E384" s="42"/>
      <c r="F384" s="33"/>
      <c r="G384" s="43"/>
      <c r="H384" s="43"/>
      <c r="I384" s="43"/>
      <c r="J384" s="43"/>
    </row>
    <row r="385" spans="1:10" s="30" customFormat="1">
      <c r="A385" s="33"/>
      <c r="B385" s="41"/>
      <c r="C385" s="41"/>
      <c r="D385" s="41"/>
      <c r="E385" s="42"/>
      <c r="F385" s="33"/>
      <c r="G385" s="43"/>
      <c r="H385" s="43"/>
      <c r="I385" s="43"/>
      <c r="J385" s="43"/>
    </row>
    <row r="386" spans="1:10" s="30" customFormat="1">
      <c r="A386" s="33"/>
      <c r="B386" s="41"/>
      <c r="C386" s="41"/>
      <c r="D386" s="41"/>
      <c r="E386" s="42"/>
      <c r="F386" s="33"/>
      <c r="G386" s="43"/>
      <c r="H386" s="43"/>
      <c r="I386" s="43"/>
      <c r="J386" s="43"/>
    </row>
    <row r="387" spans="1:10" s="30" customFormat="1">
      <c r="A387" s="33"/>
      <c r="B387" s="41"/>
      <c r="C387" s="41"/>
      <c r="D387" s="41"/>
      <c r="E387" s="42"/>
      <c r="F387" s="33"/>
      <c r="G387" s="43"/>
      <c r="H387" s="43"/>
      <c r="I387" s="43"/>
      <c r="J387" s="43"/>
    </row>
    <row r="388" spans="1:10" s="30" customFormat="1">
      <c r="A388" s="33"/>
      <c r="B388" s="41"/>
      <c r="C388" s="41"/>
      <c r="D388" s="41"/>
      <c r="E388" s="42"/>
      <c r="F388" s="33"/>
      <c r="G388" s="43"/>
      <c r="H388" s="43"/>
      <c r="I388" s="43"/>
      <c r="J388" s="43"/>
    </row>
    <row r="389" spans="1:10" s="30" customFormat="1">
      <c r="A389" s="33"/>
      <c r="B389" s="41"/>
      <c r="C389" s="41"/>
      <c r="D389" s="41"/>
      <c r="E389" s="42"/>
      <c r="F389" s="33"/>
      <c r="G389" s="43"/>
      <c r="H389" s="43"/>
      <c r="I389" s="43"/>
      <c r="J389" s="43"/>
    </row>
    <row r="390" spans="1:10" s="30" customFormat="1">
      <c r="A390" s="33"/>
      <c r="B390" s="41"/>
      <c r="C390" s="41"/>
      <c r="D390" s="41"/>
      <c r="E390" s="42"/>
      <c r="F390" s="33"/>
      <c r="G390" s="43"/>
      <c r="H390" s="43"/>
      <c r="I390" s="43"/>
      <c r="J390" s="43"/>
    </row>
    <row r="391" spans="1:10" s="30" customFormat="1">
      <c r="A391" s="33"/>
      <c r="B391" s="41"/>
      <c r="C391" s="41"/>
      <c r="D391" s="41"/>
      <c r="E391" s="42"/>
      <c r="F391" s="33"/>
      <c r="G391" s="43"/>
      <c r="H391" s="43"/>
      <c r="I391" s="43"/>
      <c r="J391" s="43"/>
    </row>
    <row r="392" spans="1:10" s="30" customFormat="1">
      <c r="A392" s="33"/>
      <c r="B392" s="41"/>
      <c r="C392" s="41"/>
      <c r="D392" s="41"/>
      <c r="E392" s="42"/>
      <c r="F392" s="33"/>
      <c r="G392" s="43"/>
      <c r="H392" s="43"/>
      <c r="I392" s="43"/>
      <c r="J392" s="43"/>
    </row>
    <row r="393" spans="1:10" s="30" customFormat="1">
      <c r="A393" s="33"/>
      <c r="B393" s="41"/>
      <c r="C393" s="41"/>
      <c r="D393" s="41"/>
      <c r="E393" s="42"/>
      <c r="F393" s="33"/>
      <c r="G393" s="43"/>
      <c r="H393" s="43"/>
      <c r="I393" s="43"/>
      <c r="J393" s="43"/>
    </row>
    <row r="394" spans="1:10" s="30" customFormat="1">
      <c r="A394" s="33"/>
      <c r="B394" s="41"/>
      <c r="C394" s="41"/>
      <c r="D394" s="41"/>
      <c r="E394" s="42"/>
      <c r="F394" s="33"/>
      <c r="G394" s="43"/>
      <c r="H394" s="43"/>
      <c r="I394" s="43"/>
      <c r="J394" s="43"/>
    </row>
    <row r="395" spans="1:10" s="30" customFormat="1">
      <c r="A395" s="33"/>
      <c r="B395" s="41"/>
      <c r="C395" s="41"/>
      <c r="D395" s="41"/>
      <c r="E395" s="42"/>
      <c r="F395" s="33"/>
      <c r="G395" s="43"/>
      <c r="H395" s="43"/>
      <c r="I395" s="43"/>
      <c r="J395" s="43"/>
    </row>
    <row r="396" spans="1:10" s="30" customFormat="1">
      <c r="A396" s="33"/>
      <c r="B396" s="41"/>
      <c r="C396" s="41"/>
      <c r="D396" s="41"/>
      <c r="E396" s="42"/>
      <c r="F396" s="33"/>
      <c r="G396" s="43"/>
      <c r="H396" s="43"/>
      <c r="I396" s="43"/>
      <c r="J396" s="43"/>
    </row>
    <row r="397" spans="1:10" s="30" customFormat="1">
      <c r="A397" s="33"/>
      <c r="B397" s="41"/>
      <c r="C397" s="41"/>
      <c r="D397" s="41"/>
      <c r="E397" s="42"/>
      <c r="F397" s="33"/>
      <c r="G397" s="43"/>
      <c r="H397" s="43"/>
      <c r="I397" s="43"/>
      <c r="J397" s="43"/>
    </row>
    <row r="398" spans="1:10">
      <c r="A398" s="33"/>
      <c r="B398" s="41"/>
      <c r="C398" s="41"/>
      <c r="D398" s="41"/>
      <c r="E398" s="42"/>
      <c r="F398" s="33"/>
      <c r="G398" s="43"/>
      <c r="H398" s="43"/>
      <c r="I398" s="43"/>
      <c r="J398" s="43"/>
    </row>
    <row r="399" spans="1:10">
      <c r="A399" s="33"/>
      <c r="B399" s="41"/>
      <c r="C399" s="41"/>
      <c r="D399" s="41"/>
      <c r="E399" s="42"/>
      <c r="F399" s="33"/>
      <c r="G399" s="43"/>
      <c r="H399" s="43"/>
      <c r="I399" s="43"/>
      <c r="J399" s="43"/>
    </row>
    <row r="400" spans="1:10">
      <c r="A400" s="33"/>
      <c r="B400" s="41"/>
      <c r="C400" s="41"/>
      <c r="D400" s="41"/>
      <c r="E400" s="42"/>
      <c r="F400" s="33"/>
      <c r="G400" s="43"/>
      <c r="H400" s="43"/>
      <c r="I400" s="43"/>
      <c r="J400" s="43"/>
    </row>
    <row r="401" spans="1:10">
      <c r="A401" s="33"/>
      <c r="B401" s="41"/>
      <c r="C401" s="41"/>
      <c r="D401" s="41"/>
      <c r="E401" s="42"/>
      <c r="F401" s="33"/>
      <c r="G401" s="43"/>
      <c r="H401" s="43"/>
      <c r="I401" s="43"/>
      <c r="J401" s="43"/>
    </row>
    <row r="402" spans="1:10">
      <c r="A402" s="33"/>
      <c r="B402" s="41"/>
      <c r="C402" s="41"/>
      <c r="D402" s="41"/>
      <c r="E402" s="42"/>
      <c r="F402" s="33"/>
      <c r="G402" s="43"/>
      <c r="H402" s="43"/>
      <c r="I402" s="43"/>
      <c r="J402" s="43"/>
    </row>
    <row r="403" spans="1:10">
      <c r="A403" s="33"/>
      <c r="B403" s="41"/>
      <c r="C403" s="41"/>
      <c r="D403" s="41"/>
      <c r="E403" s="42"/>
      <c r="F403" s="33"/>
      <c r="G403" s="43"/>
      <c r="H403" s="43"/>
      <c r="I403" s="43"/>
      <c r="J403" s="43"/>
    </row>
    <row r="404" spans="1:10">
      <c r="A404" s="33"/>
      <c r="B404" s="41"/>
      <c r="C404" s="41"/>
      <c r="D404" s="41"/>
      <c r="E404" s="42"/>
      <c r="F404" s="33"/>
      <c r="G404" s="43"/>
      <c r="H404" s="43"/>
      <c r="I404" s="43"/>
      <c r="J404" s="43"/>
    </row>
    <row r="405" spans="1:10">
      <c r="A405" s="33"/>
      <c r="B405" s="41"/>
      <c r="C405" s="41"/>
      <c r="D405" s="41"/>
      <c r="E405" s="42"/>
      <c r="F405" s="33"/>
      <c r="G405" s="43"/>
      <c r="H405" s="43"/>
      <c r="I405" s="43"/>
      <c r="J405" s="43"/>
    </row>
    <row r="406" spans="1:10">
      <c r="A406" s="33"/>
      <c r="B406" s="41"/>
      <c r="C406" s="41"/>
      <c r="D406" s="41"/>
      <c r="E406" s="42"/>
      <c r="F406" s="33"/>
      <c r="G406" s="43"/>
      <c r="H406" s="43"/>
      <c r="I406" s="43"/>
      <c r="J406" s="43"/>
    </row>
    <row r="407" spans="1:10">
      <c r="A407" s="33"/>
      <c r="B407" s="41"/>
      <c r="C407" s="41"/>
      <c r="D407" s="41"/>
      <c r="E407" s="42"/>
      <c r="F407" s="33"/>
      <c r="G407" s="43"/>
      <c r="H407" s="43"/>
      <c r="I407" s="43"/>
      <c r="J407" s="43"/>
    </row>
    <row r="408" spans="1:10">
      <c r="A408" s="33"/>
      <c r="B408" s="41"/>
      <c r="C408" s="41"/>
      <c r="D408" s="41"/>
      <c r="E408" s="42"/>
      <c r="F408" s="33"/>
      <c r="G408" s="43"/>
      <c r="H408" s="43"/>
      <c r="I408" s="43"/>
      <c r="J408" s="43"/>
    </row>
    <row r="409" spans="1:10">
      <c r="A409" s="33"/>
      <c r="B409" s="41"/>
      <c r="C409" s="41"/>
      <c r="D409" s="41"/>
      <c r="E409" s="42"/>
      <c r="F409" s="33"/>
      <c r="G409" s="43"/>
      <c r="H409" s="43"/>
      <c r="I409" s="43"/>
      <c r="J409" s="43"/>
    </row>
    <row r="410" spans="1:10">
      <c r="A410" s="33"/>
      <c r="B410" s="41"/>
      <c r="C410" s="41"/>
      <c r="D410" s="41"/>
      <c r="E410" s="42"/>
      <c r="F410" s="33"/>
      <c r="G410" s="43"/>
      <c r="H410" s="43"/>
      <c r="I410" s="43"/>
      <c r="J410" s="43"/>
    </row>
    <row r="411" spans="1:10">
      <c r="A411" s="33"/>
      <c r="B411" s="41"/>
      <c r="C411" s="41"/>
      <c r="D411" s="41"/>
      <c r="E411" s="42"/>
      <c r="F411" s="33"/>
      <c r="G411" s="43"/>
      <c r="H411" s="43"/>
      <c r="I411" s="43"/>
      <c r="J411" s="43"/>
    </row>
    <row r="412" spans="1:10">
      <c r="A412" s="33"/>
      <c r="B412" s="41"/>
      <c r="C412" s="41"/>
      <c r="D412" s="41"/>
      <c r="E412" s="42"/>
      <c r="F412" s="33"/>
      <c r="G412" s="43"/>
      <c r="H412" s="43"/>
      <c r="I412" s="43"/>
      <c r="J412" s="43"/>
    </row>
    <row r="413" spans="1:10">
      <c r="A413" s="33"/>
      <c r="B413" s="41"/>
      <c r="C413" s="41"/>
      <c r="D413" s="41"/>
      <c r="E413" s="42"/>
      <c r="F413" s="33"/>
      <c r="G413" s="43"/>
      <c r="H413" s="43"/>
      <c r="I413" s="43"/>
      <c r="J413" s="43"/>
    </row>
    <row r="414" spans="1:10">
      <c r="A414" s="33"/>
      <c r="B414" s="41"/>
      <c r="C414" s="41"/>
      <c r="D414" s="41"/>
      <c r="E414" s="42"/>
      <c r="F414" s="33"/>
      <c r="G414" s="43"/>
      <c r="H414" s="43"/>
      <c r="I414" s="43"/>
      <c r="J414" s="43"/>
    </row>
    <row r="415" spans="1:10">
      <c r="A415" s="33"/>
      <c r="B415" s="41"/>
      <c r="C415" s="41"/>
      <c r="D415" s="41"/>
      <c r="E415" s="42"/>
      <c r="F415" s="33"/>
      <c r="G415" s="43"/>
      <c r="H415" s="43"/>
      <c r="I415" s="43"/>
      <c r="J415" s="43"/>
    </row>
    <row r="416" spans="1:10">
      <c r="A416" s="33"/>
      <c r="B416" s="41"/>
      <c r="C416" s="41"/>
      <c r="D416" s="41"/>
      <c r="E416" s="42"/>
      <c r="F416" s="33"/>
      <c r="G416" s="43"/>
      <c r="H416" s="43"/>
      <c r="I416" s="43"/>
      <c r="J416" s="43"/>
    </row>
    <row r="417" spans="1:10">
      <c r="A417" s="33"/>
      <c r="B417" s="41"/>
      <c r="C417" s="41"/>
      <c r="D417" s="41"/>
      <c r="E417" s="42"/>
      <c r="F417" s="33"/>
      <c r="G417" s="43"/>
      <c r="H417" s="43"/>
      <c r="I417" s="43"/>
      <c r="J417" s="43"/>
    </row>
    <row r="418" spans="1:10">
      <c r="A418" s="33"/>
      <c r="B418" s="41"/>
      <c r="C418" s="41"/>
      <c r="D418" s="41"/>
      <c r="E418" s="42"/>
      <c r="F418" s="33"/>
      <c r="G418" s="43"/>
      <c r="H418" s="43"/>
      <c r="I418" s="43"/>
      <c r="J418" s="43"/>
    </row>
    <row r="419" spans="1:10">
      <c r="A419" s="33"/>
      <c r="B419" s="41"/>
      <c r="C419" s="41"/>
      <c r="D419" s="41"/>
      <c r="E419" s="42"/>
      <c r="F419" s="33"/>
      <c r="G419" s="43"/>
      <c r="H419" s="43"/>
      <c r="I419" s="43"/>
      <c r="J419" s="43"/>
    </row>
    <row r="420" spans="1:10">
      <c r="A420" s="33"/>
      <c r="B420" s="41"/>
      <c r="C420" s="41"/>
      <c r="D420" s="41"/>
      <c r="E420" s="42"/>
      <c r="F420" s="33"/>
      <c r="G420" s="43"/>
      <c r="H420" s="43"/>
      <c r="I420" s="43"/>
      <c r="J420" s="43"/>
    </row>
    <row r="421" spans="1:10">
      <c r="A421" s="33"/>
      <c r="B421" s="41"/>
      <c r="C421" s="41"/>
      <c r="D421" s="41"/>
      <c r="E421" s="42"/>
      <c r="F421" s="33"/>
      <c r="G421" s="43"/>
      <c r="H421" s="43"/>
      <c r="I421" s="43"/>
      <c r="J421" s="43"/>
    </row>
    <row r="422" spans="1:10">
      <c r="A422" s="33"/>
      <c r="B422" s="41"/>
      <c r="C422" s="41"/>
      <c r="D422" s="41"/>
      <c r="E422" s="42"/>
      <c r="F422" s="33"/>
      <c r="G422" s="43"/>
      <c r="H422" s="43"/>
      <c r="I422" s="43"/>
      <c r="J422" s="43"/>
    </row>
    <row r="423" spans="1:10">
      <c r="A423" s="33"/>
      <c r="B423" s="41"/>
      <c r="C423" s="41"/>
      <c r="D423" s="41"/>
      <c r="E423" s="42"/>
      <c r="F423" s="33"/>
      <c r="G423" s="43"/>
      <c r="H423" s="43"/>
      <c r="I423" s="43"/>
      <c r="J423" s="43"/>
    </row>
    <row r="424" spans="1:10">
      <c r="A424" s="33"/>
      <c r="B424" s="41"/>
      <c r="C424" s="41"/>
      <c r="D424" s="41"/>
      <c r="E424" s="42"/>
      <c r="F424" s="33"/>
      <c r="G424" s="43"/>
      <c r="H424" s="43"/>
      <c r="I424" s="43"/>
      <c r="J424" s="43"/>
    </row>
    <row r="425" spans="1:10">
      <c r="A425" s="33"/>
      <c r="B425" s="41"/>
      <c r="C425" s="41"/>
      <c r="D425" s="41"/>
      <c r="E425" s="42"/>
      <c r="F425" s="33"/>
      <c r="G425" s="43"/>
      <c r="H425" s="43"/>
      <c r="I425" s="43"/>
      <c r="J425" s="43"/>
    </row>
    <row r="426" spans="1:10">
      <c r="A426" s="33"/>
      <c r="B426" s="41"/>
      <c r="C426" s="41"/>
      <c r="D426" s="41"/>
      <c r="E426" s="42"/>
      <c r="F426" s="33"/>
      <c r="G426" s="43"/>
      <c r="H426" s="43"/>
      <c r="I426" s="43"/>
      <c r="J426" s="43"/>
    </row>
    <row r="427" spans="1:10">
      <c r="A427" s="33"/>
      <c r="B427" s="41"/>
      <c r="C427" s="41"/>
      <c r="D427" s="41"/>
      <c r="E427" s="42"/>
      <c r="F427" s="33"/>
      <c r="G427" s="43"/>
      <c r="H427" s="43"/>
      <c r="I427" s="43"/>
      <c r="J427" s="43"/>
    </row>
    <row r="428" spans="1:10">
      <c r="A428" s="33"/>
      <c r="B428" s="41"/>
      <c r="C428" s="41"/>
      <c r="D428" s="41"/>
      <c r="E428" s="42"/>
      <c r="F428" s="33"/>
      <c r="G428" s="43"/>
      <c r="H428" s="43"/>
      <c r="I428" s="43"/>
      <c r="J428" s="43"/>
    </row>
    <row r="429" spans="1:10">
      <c r="A429" s="33"/>
      <c r="B429" s="41"/>
      <c r="C429" s="41"/>
      <c r="D429" s="41"/>
      <c r="E429" s="42"/>
      <c r="F429" s="33"/>
      <c r="G429" s="43"/>
      <c r="H429" s="43"/>
      <c r="I429" s="43"/>
      <c r="J429" s="43"/>
    </row>
    <row r="430" spans="1:10">
      <c r="A430" s="33"/>
      <c r="B430" s="41"/>
      <c r="C430" s="41"/>
      <c r="D430" s="41"/>
      <c r="E430" s="42"/>
      <c r="F430" s="33"/>
      <c r="G430" s="43"/>
      <c r="H430" s="43"/>
      <c r="I430" s="43"/>
      <c r="J430" s="43"/>
    </row>
    <row r="431" spans="1:10">
      <c r="A431" s="33"/>
      <c r="B431" s="41"/>
      <c r="C431" s="41"/>
      <c r="D431" s="41"/>
      <c r="E431" s="42"/>
      <c r="F431" s="33"/>
      <c r="G431" s="43"/>
      <c r="H431" s="43"/>
      <c r="I431" s="43"/>
      <c r="J431" s="43"/>
    </row>
    <row r="432" spans="1:10">
      <c r="A432" s="33"/>
      <c r="B432" s="41"/>
      <c r="C432" s="41"/>
      <c r="D432" s="41"/>
      <c r="E432" s="42"/>
      <c r="F432" s="33"/>
      <c r="G432" s="43"/>
      <c r="H432" s="43"/>
      <c r="I432" s="43"/>
      <c r="J432" s="43"/>
    </row>
    <row r="433" spans="1:10">
      <c r="A433" s="33"/>
      <c r="B433" s="41"/>
      <c r="C433" s="41"/>
      <c r="D433" s="41"/>
      <c r="E433" s="42"/>
      <c r="F433" s="33"/>
      <c r="G433" s="43"/>
      <c r="H433" s="43"/>
      <c r="I433" s="43"/>
      <c r="J433" s="43"/>
    </row>
    <row r="434" spans="1:10">
      <c r="A434" s="33"/>
      <c r="B434" s="41"/>
      <c r="C434" s="41"/>
      <c r="D434" s="41"/>
      <c r="E434" s="42"/>
      <c r="F434" s="33"/>
      <c r="G434" s="43"/>
      <c r="H434" s="43"/>
      <c r="I434" s="43"/>
      <c r="J434" s="43"/>
    </row>
    <row r="435" spans="1:10">
      <c r="A435" s="33"/>
      <c r="B435" s="41"/>
      <c r="C435" s="41"/>
      <c r="D435" s="41"/>
      <c r="E435" s="42"/>
      <c r="F435" s="33"/>
      <c r="G435" s="43"/>
      <c r="H435" s="43"/>
      <c r="I435" s="43"/>
      <c r="J435" s="43"/>
    </row>
    <row r="436" spans="1:10">
      <c r="A436" s="33"/>
      <c r="B436" s="41"/>
      <c r="C436" s="41"/>
      <c r="D436" s="41"/>
      <c r="E436" s="42"/>
      <c r="F436" s="33"/>
      <c r="G436" s="43"/>
      <c r="H436" s="43"/>
      <c r="I436" s="43"/>
      <c r="J436" s="43"/>
    </row>
    <row r="437" spans="1:10">
      <c r="A437" s="33"/>
      <c r="B437" s="41"/>
      <c r="C437" s="41"/>
      <c r="D437" s="41"/>
      <c r="E437" s="42"/>
      <c r="F437" s="33"/>
      <c r="G437" s="43"/>
      <c r="H437" s="43"/>
      <c r="I437" s="43"/>
      <c r="J437" s="43"/>
    </row>
    <row r="438" spans="1:10">
      <c r="A438" s="33"/>
      <c r="B438" s="41"/>
      <c r="C438" s="41"/>
      <c r="D438" s="41"/>
      <c r="E438" s="42"/>
      <c r="F438" s="33"/>
      <c r="G438" s="43"/>
      <c r="H438" s="43"/>
      <c r="I438" s="43"/>
      <c r="J438" s="43"/>
    </row>
    <row r="439" spans="1:10">
      <c r="A439" s="33"/>
      <c r="B439" s="41"/>
      <c r="C439" s="41"/>
      <c r="D439" s="41"/>
      <c r="E439" s="42"/>
      <c r="F439" s="33"/>
      <c r="G439" s="43"/>
      <c r="H439" s="43"/>
      <c r="I439" s="43"/>
      <c r="J439" s="43"/>
    </row>
    <row r="440" spans="1:10">
      <c r="A440" s="33"/>
      <c r="B440" s="41"/>
      <c r="C440" s="41"/>
      <c r="D440" s="41"/>
      <c r="E440" s="42"/>
      <c r="F440" s="33"/>
      <c r="G440" s="43"/>
      <c r="H440" s="43"/>
      <c r="I440" s="43"/>
      <c r="J440" s="43"/>
    </row>
    <row r="441" spans="1:10">
      <c r="A441" s="33"/>
      <c r="B441" s="41"/>
      <c r="C441" s="41"/>
      <c r="D441" s="41"/>
      <c r="E441" s="42"/>
      <c r="F441" s="33"/>
      <c r="G441" s="43"/>
      <c r="H441" s="43"/>
      <c r="I441" s="43"/>
      <c r="J441" s="43"/>
    </row>
    <row r="442" spans="1:10">
      <c r="A442" s="33"/>
      <c r="B442" s="41"/>
      <c r="C442" s="41"/>
      <c r="D442" s="41"/>
      <c r="E442" s="42"/>
      <c r="F442" s="33"/>
      <c r="G442" s="43"/>
      <c r="H442" s="43"/>
      <c r="I442" s="43"/>
      <c r="J442" s="43"/>
    </row>
    <row r="443" spans="1:10">
      <c r="A443" s="33"/>
      <c r="B443" s="41"/>
      <c r="C443" s="41"/>
      <c r="D443" s="41"/>
      <c r="E443" s="42"/>
      <c r="F443" s="33"/>
      <c r="G443" s="43"/>
      <c r="H443" s="43"/>
      <c r="I443" s="43"/>
      <c r="J443" s="43"/>
    </row>
    <row r="444" spans="1:10">
      <c r="A444" s="33"/>
      <c r="B444" s="41"/>
      <c r="C444" s="41"/>
      <c r="D444" s="41"/>
      <c r="E444" s="42"/>
      <c r="F444" s="33"/>
      <c r="G444" s="43"/>
      <c r="H444" s="43"/>
      <c r="I444" s="43"/>
      <c r="J444" s="43"/>
    </row>
    <row r="445" spans="1:10">
      <c r="A445" s="33"/>
      <c r="B445" s="41"/>
      <c r="C445" s="41"/>
      <c r="D445" s="41"/>
      <c r="E445" s="42"/>
      <c r="F445" s="33"/>
      <c r="G445" s="43"/>
      <c r="H445" s="43"/>
      <c r="I445" s="43"/>
      <c r="J445" s="43"/>
    </row>
    <row r="446" spans="1:10">
      <c r="A446" s="33"/>
      <c r="B446" s="41"/>
      <c r="C446" s="41"/>
      <c r="D446" s="41"/>
      <c r="E446" s="42"/>
      <c r="F446" s="33"/>
      <c r="G446" s="43"/>
      <c r="H446" s="43"/>
      <c r="I446" s="43"/>
      <c r="J446" s="43"/>
    </row>
    <row r="447" spans="1:10">
      <c r="A447" s="33"/>
      <c r="B447" s="41"/>
      <c r="C447" s="41"/>
      <c r="D447" s="41"/>
      <c r="E447" s="42"/>
      <c r="F447" s="33"/>
      <c r="G447" s="43"/>
      <c r="H447" s="43"/>
      <c r="I447" s="43"/>
      <c r="J447" s="43"/>
    </row>
    <row r="448" spans="1:10">
      <c r="A448" s="33"/>
      <c r="B448" s="41"/>
      <c r="C448" s="41"/>
      <c r="D448" s="41"/>
      <c r="E448" s="42"/>
      <c r="F448" s="33"/>
      <c r="G448" s="43"/>
      <c r="H448" s="43"/>
      <c r="I448" s="43"/>
      <c r="J448" s="43"/>
    </row>
    <row r="449" spans="1:10">
      <c r="A449" s="33"/>
      <c r="B449" s="41"/>
      <c r="C449" s="41"/>
      <c r="D449" s="41"/>
      <c r="E449" s="42"/>
      <c r="F449" s="33"/>
      <c r="G449" s="43"/>
      <c r="H449" s="43"/>
      <c r="I449" s="43"/>
      <c r="J449" s="43"/>
    </row>
    <row r="450" spans="1:10">
      <c r="A450" s="33"/>
      <c r="B450" s="41"/>
      <c r="C450" s="41"/>
      <c r="D450" s="41"/>
      <c r="E450" s="42"/>
      <c r="F450" s="33"/>
      <c r="G450" s="43"/>
      <c r="H450" s="43"/>
      <c r="I450" s="43"/>
      <c r="J450" s="43"/>
    </row>
    <row r="451" spans="1:10">
      <c r="A451" s="33"/>
      <c r="B451" s="41"/>
      <c r="C451" s="41"/>
      <c r="D451" s="41"/>
      <c r="E451" s="42"/>
      <c r="F451" s="33"/>
      <c r="G451" s="43"/>
      <c r="H451" s="43"/>
      <c r="I451" s="43"/>
      <c r="J451" s="43"/>
    </row>
    <row r="452" spans="1:10">
      <c r="A452" s="33"/>
      <c r="B452" s="41"/>
      <c r="C452" s="41"/>
      <c r="D452" s="41"/>
      <c r="E452" s="42"/>
      <c r="F452" s="33"/>
      <c r="G452" s="43"/>
      <c r="H452" s="43"/>
      <c r="I452" s="43"/>
      <c r="J452" s="43"/>
    </row>
    <row r="453" spans="1:10">
      <c r="A453" s="33"/>
      <c r="B453" s="41"/>
      <c r="C453" s="41"/>
      <c r="D453" s="41"/>
      <c r="E453" s="42"/>
      <c r="F453" s="33"/>
      <c r="G453" s="43"/>
      <c r="H453" s="43"/>
      <c r="I453" s="43"/>
      <c r="J453" s="43"/>
    </row>
    <row r="454" spans="1:10">
      <c r="A454" s="33"/>
      <c r="B454" s="41"/>
      <c r="C454" s="41"/>
      <c r="D454" s="41"/>
      <c r="E454" s="42"/>
      <c r="F454" s="33"/>
      <c r="G454" s="43"/>
      <c r="H454" s="43"/>
      <c r="I454" s="43"/>
      <c r="J454" s="43"/>
    </row>
    <row r="455" spans="1:10">
      <c r="A455" s="33"/>
      <c r="B455" s="41"/>
      <c r="C455" s="41"/>
      <c r="D455" s="41"/>
      <c r="E455" s="42"/>
      <c r="F455" s="33"/>
      <c r="G455" s="43"/>
      <c r="H455" s="43"/>
      <c r="I455" s="43"/>
      <c r="J455" s="43"/>
    </row>
    <row r="456" spans="1:10">
      <c r="A456" s="33"/>
      <c r="B456" s="41"/>
      <c r="C456" s="41"/>
      <c r="D456" s="41"/>
      <c r="E456" s="42"/>
      <c r="F456" s="33"/>
      <c r="G456" s="43"/>
      <c r="H456" s="43"/>
      <c r="I456" s="43"/>
      <c r="J456" s="43"/>
    </row>
    <row r="457" spans="1:10">
      <c r="A457" s="33"/>
      <c r="B457" s="41"/>
      <c r="C457" s="41"/>
      <c r="D457" s="41"/>
      <c r="E457" s="42"/>
      <c r="F457" s="33"/>
      <c r="G457" s="43"/>
      <c r="H457" s="43"/>
      <c r="I457" s="43"/>
      <c r="J457" s="43"/>
    </row>
    <row r="458" spans="1:10">
      <c r="A458" s="33"/>
      <c r="B458" s="41"/>
      <c r="C458" s="41"/>
      <c r="D458" s="41"/>
      <c r="E458" s="42"/>
      <c r="F458" s="33"/>
      <c r="G458" s="43"/>
      <c r="H458" s="43"/>
      <c r="I458" s="43"/>
      <c r="J458" s="43"/>
    </row>
    <row r="459" spans="1:10">
      <c r="A459" s="33"/>
      <c r="B459" s="41"/>
      <c r="C459" s="41"/>
      <c r="D459" s="41"/>
      <c r="E459" s="42"/>
      <c r="F459" s="33"/>
      <c r="G459" s="43"/>
      <c r="H459" s="43"/>
      <c r="I459" s="43"/>
      <c r="J459" s="43"/>
    </row>
    <row r="460" spans="1:10">
      <c r="A460" s="33"/>
      <c r="B460" s="41"/>
      <c r="C460" s="41"/>
      <c r="D460" s="41"/>
      <c r="E460" s="42"/>
      <c r="F460" s="33"/>
      <c r="G460" s="43"/>
      <c r="H460" s="43"/>
      <c r="I460" s="43"/>
      <c r="J460" s="43"/>
    </row>
    <row r="461" spans="1:10">
      <c r="A461" s="33"/>
      <c r="B461" s="41"/>
      <c r="C461" s="41"/>
      <c r="D461" s="41"/>
      <c r="E461" s="42"/>
      <c r="F461" s="33"/>
      <c r="G461" s="43"/>
      <c r="H461" s="43"/>
      <c r="I461" s="43"/>
      <c r="J461" s="43"/>
    </row>
    <row r="462" spans="1:10">
      <c r="A462" s="33"/>
      <c r="B462" s="41"/>
      <c r="C462" s="41"/>
      <c r="D462" s="41"/>
      <c r="E462" s="42"/>
      <c r="F462" s="33"/>
      <c r="G462" s="43"/>
      <c r="H462" s="43"/>
      <c r="I462" s="43"/>
      <c r="J462" s="43"/>
    </row>
    <row r="463" spans="1:10">
      <c r="A463" s="33"/>
      <c r="B463" s="41"/>
      <c r="C463" s="41"/>
      <c r="D463" s="41"/>
      <c r="E463" s="42"/>
      <c r="F463" s="33"/>
      <c r="G463" s="43"/>
      <c r="H463" s="43"/>
      <c r="I463" s="43"/>
      <c r="J463" s="43"/>
    </row>
    <row r="464" spans="1:10">
      <c r="A464" s="33"/>
      <c r="B464" s="41"/>
      <c r="C464" s="41"/>
      <c r="D464" s="41"/>
      <c r="E464" s="42"/>
      <c r="F464" s="33"/>
      <c r="G464" s="43"/>
      <c r="H464" s="43"/>
      <c r="I464" s="43"/>
      <c r="J464" s="43"/>
    </row>
    <row r="465" spans="1:10">
      <c r="A465" s="33"/>
      <c r="B465" s="41"/>
      <c r="C465" s="41"/>
      <c r="D465" s="41"/>
      <c r="E465" s="42"/>
      <c r="F465" s="33"/>
      <c r="G465" s="43"/>
      <c r="H465" s="43"/>
      <c r="I465" s="43"/>
      <c r="J465" s="43"/>
    </row>
    <row r="466" spans="1:10">
      <c r="A466" s="33"/>
      <c r="B466" s="41"/>
      <c r="C466" s="41"/>
      <c r="D466" s="41"/>
      <c r="E466" s="42"/>
      <c r="F466" s="33"/>
      <c r="G466" s="43"/>
      <c r="H466" s="43"/>
      <c r="I466" s="43"/>
      <c r="J466" s="43"/>
    </row>
    <row r="467" spans="1:10">
      <c r="A467" s="33"/>
      <c r="B467" s="41"/>
      <c r="C467" s="41"/>
      <c r="D467" s="41"/>
      <c r="E467" s="42"/>
      <c r="F467" s="33"/>
      <c r="G467" s="43"/>
      <c r="H467" s="43"/>
      <c r="I467" s="43"/>
      <c r="J467" s="43"/>
    </row>
    <row r="468" spans="1:10">
      <c r="A468" s="33"/>
      <c r="B468" s="41"/>
      <c r="C468" s="41"/>
      <c r="D468" s="41"/>
      <c r="E468" s="42"/>
      <c r="F468" s="33"/>
      <c r="G468" s="43"/>
      <c r="H468" s="43"/>
      <c r="I468" s="43"/>
      <c r="J468" s="43"/>
    </row>
    <row r="469" spans="1:10">
      <c r="A469" s="33"/>
      <c r="B469" s="41"/>
      <c r="C469" s="41"/>
      <c r="D469" s="41"/>
      <c r="E469" s="42"/>
      <c r="F469" s="33"/>
      <c r="G469" s="43"/>
      <c r="H469" s="43"/>
      <c r="I469" s="43"/>
      <c r="J469" s="43"/>
    </row>
    <row r="470" spans="1:10">
      <c r="A470" s="33"/>
      <c r="B470" s="41"/>
      <c r="C470" s="41"/>
      <c r="D470" s="41"/>
      <c r="E470" s="42"/>
      <c r="F470" s="33"/>
      <c r="G470" s="43"/>
      <c r="H470" s="43"/>
      <c r="I470" s="43"/>
      <c r="J470" s="43"/>
    </row>
    <row r="471" spans="1:10">
      <c r="A471" s="33"/>
      <c r="B471" s="41"/>
      <c r="C471" s="41"/>
      <c r="D471" s="41"/>
      <c r="E471" s="42"/>
      <c r="F471" s="33"/>
      <c r="G471" s="43"/>
      <c r="H471" s="43"/>
      <c r="I471" s="43"/>
      <c r="J471" s="43"/>
    </row>
    <row r="472" spans="1:10">
      <c r="A472" s="33"/>
      <c r="B472" s="41"/>
      <c r="C472" s="41"/>
      <c r="D472" s="41"/>
      <c r="E472" s="42"/>
      <c r="F472" s="33"/>
      <c r="G472" s="43"/>
      <c r="H472" s="43"/>
      <c r="I472" s="43"/>
      <c r="J472" s="43"/>
    </row>
    <row r="473" spans="1:10">
      <c r="A473" s="33"/>
      <c r="B473" s="41"/>
      <c r="C473" s="41"/>
      <c r="D473" s="41"/>
      <c r="E473" s="42"/>
      <c r="F473" s="33"/>
      <c r="G473" s="43"/>
      <c r="H473" s="43"/>
      <c r="I473" s="43"/>
      <c r="J473" s="43"/>
    </row>
    <row r="474" spans="1:10">
      <c r="A474" s="33"/>
      <c r="B474" s="41"/>
      <c r="C474" s="41"/>
      <c r="D474" s="41"/>
      <c r="E474" s="42"/>
      <c r="F474" s="33"/>
      <c r="G474" s="43"/>
      <c r="H474" s="43"/>
      <c r="I474" s="43"/>
      <c r="J474" s="43"/>
    </row>
    <row r="475" spans="1:10">
      <c r="A475" s="33"/>
      <c r="B475" s="41"/>
      <c r="C475" s="41"/>
      <c r="D475" s="41"/>
      <c r="E475" s="42"/>
      <c r="F475" s="33"/>
      <c r="G475" s="43"/>
      <c r="H475" s="43"/>
      <c r="I475" s="43"/>
      <c r="J475" s="43"/>
    </row>
    <row r="476" spans="1:10">
      <c r="A476" s="33"/>
      <c r="B476" s="41"/>
      <c r="C476" s="41"/>
      <c r="D476" s="41"/>
      <c r="E476" s="42"/>
      <c r="F476" s="33"/>
      <c r="G476" s="43"/>
      <c r="H476" s="43"/>
      <c r="I476" s="43"/>
      <c r="J476" s="43"/>
    </row>
    <row r="477" spans="1:10">
      <c r="A477" s="33"/>
      <c r="B477" s="41"/>
      <c r="C477" s="41"/>
      <c r="D477" s="41"/>
      <c r="E477" s="42"/>
      <c r="F477" s="33"/>
      <c r="G477" s="43"/>
      <c r="H477" s="43"/>
      <c r="I477" s="43"/>
      <c r="J477" s="43"/>
    </row>
    <row r="478" spans="1:10">
      <c r="A478" s="33"/>
      <c r="B478" s="41"/>
      <c r="C478" s="41"/>
      <c r="D478" s="41"/>
      <c r="E478" s="42"/>
      <c r="F478" s="33"/>
      <c r="G478" s="43"/>
      <c r="H478" s="43"/>
      <c r="I478" s="43"/>
      <c r="J478" s="43"/>
    </row>
    <row r="479" spans="1:10">
      <c r="A479" s="33"/>
      <c r="B479" s="41"/>
      <c r="C479" s="41"/>
      <c r="D479" s="41"/>
      <c r="E479" s="42"/>
      <c r="F479" s="33"/>
      <c r="G479" s="43"/>
      <c r="H479" s="43"/>
      <c r="I479" s="43"/>
      <c r="J479" s="43"/>
    </row>
    <row r="480" spans="1:10">
      <c r="A480" s="33"/>
      <c r="B480" s="41"/>
      <c r="C480" s="41"/>
      <c r="D480" s="41"/>
      <c r="E480" s="42"/>
      <c r="F480" s="33"/>
      <c r="G480" s="43"/>
      <c r="H480" s="43"/>
      <c r="I480" s="43"/>
      <c r="J480" s="43"/>
    </row>
    <row r="481" spans="1:10">
      <c r="A481" s="33"/>
      <c r="B481" s="41"/>
      <c r="C481" s="41"/>
      <c r="D481" s="41"/>
      <c r="E481" s="42"/>
      <c r="F481" s="33"/>
      <c r="G481" s="43"/>
      <c r="H481" s="43"/>
      <c r="I481" s="43"/>
      <c r="J481" s="43"/>
    </row>
    <row r="482" spans="1:10">
      <c r="A482" s="33"/>
      <c r="B482" s="41"/>
      <c r="C482" s="41"/>
      <c r="D482" s="41"/>
      <c r="E482" s="42"/>
      <c r="F482" s="33"/>
      <c r="G482" s="43"/>
      <c r="H482" s="43"/>
      <c r="I482" s="43"/>
      <c r="J482" s="43"/>
    </row>
    <row r="483" spans="1:10">
      <c r="A483" s="33"/>
      <c r="B483" s="41"/>
      <c r="C483" s="41"/>
      <c r="D483" s="41"/>
      <c r="E483" s="42"/>
      <c r="F483" s="33"/>
      <c r="G483" s="43"/>
      <c r="H483" s="43"/>
      <c r="I483" s="43"/>
      <c r="J483" s="43"/>
    </row>
    <row r="484" spans="1:10">
      <c r="A484" s="33"/>
      <c r="B484" s="41"/>
      <c r="C484" s="41"/>
      <c r="D484" s="41"/>
      <c r="E484" s="42"/>
      <c r="F484" s="33"/>
      <c r="G484" s="43"/>
      <c r="H484" s="43"/>
      <c r="I484" s="43"/>
      <c r="J484" s="43"/>
    </row>
    <row r="485" spans="1:10">
      <c r="A485" s="33"/>
      <c r="B485" s="41"/>
      <c r="C485" s="41"/>
      <c r="D485" s="41"/>
      <c r="E485" s="42"/>
      <c r="F485" s="33"/>
      <c r="G485" s="43"/>
      <c r="H485" s="43"/>
      <c r="I485" s="43"/>
      <c r="J485" s="43"/>
    </row>
    <row r="486" spans="1:10">
      <c r="A486" s="33"/>
      <c r="B486" s="41"/>
      <c r="C486" s="41"/>
      <c r="D486" s="41"/>
      <c r="E486" s="42"/>
      <c r="F486" s="33"/>
      <c r="G486" s="43"/>
      <c r="H486" s="43"/>
      <c r="I486" s="43"/>
      <c r="J486" s="43"/>
    </row>
    <row r="487" spans="1:10">
      <c r="A487" s="33"/>
      <c r="B487" s="41"/>
      <c r="C487" s="41"/>
      <c r="D487" s="41"/>
      <c r="E487" s="42"/>
      <c r="F487" s="33"/>
      <c r="G487" s="43"/>
      <c r="H487" s="43"/>
      <c r="I487" s="43"/>
      <c r="J487" s="43"/>
    </row>
    <row r="488" spans="1:10">
      <c r="A488" s="33"/>
      <c r="B488" s="41"/>
      <c r="C488" s="41"/>
      <c r="D488" s="41"/>
      <c r="E488" s="42"/>
      <c r="F488" s="33"/>
      <c r="G488" s="43"/>
      <c r="H488" s="43"/>
      <c r="I488" s="43"/>
      <c r="J488" s="43"/>
    </row>
    <row r="489" spans="1:10">
      <c r="A489" s="33"/>
      <c r="B489" s="41"/>
      <c r="C489" s="41"/>
      <c r="D489" s="41"/>
      <c r="E489" s="42"/>
      <c r="F489" s="33"/>
      <c r="G489" s="43"/>
      <c r="H489" s="43"/>
      <c r="I489" s="43"/>
      <c r="J489" s="43"/>
    </row>
    <row r="490" spans="1:10">
      <c r="A490" s="33"/>
      <c r="B490" s="41"/>
      <c r="C490" s="41"/>
      <c r="D490" s="41"/>
      <c r="E490" s="42"/>
      <c r="F490" s="33"/>
      <c r="G490" s="43"/>
      <c r="H490" s="43"/>
      <c r="I490" s="43"/>
      <c r="J490" s="43"/>
    </row>
    <row r="491" spans="1:10">
      <c r="A491" s="33"/>
      <c r="B491" s="41"/>
      <c r="C491" s="41"/>
      <c r="D491" s="41"/>
      <c r="E491" s="42"/>
      <c r="F491" s="33"/>
      <c r="G491" s="43"/>
      <c r="H491" s="43"/>
      <c r="I491" s="43"/>
      <c r="J491" s="43"/>
    </row>
    <row r="492" spans="1:10">
      <c r="A492" s="33"/>
      <c r="B492" s="41"/>
      <c r="C492" s="41"/>
      <c r="D492" s="41"/>
      <c r="E492" s="42"/>
      <c r="F492" s="33"/>
      <c r="G492" s="43"/>
      <c r="H492" s="43"/>
      <c r="I492" s="43"/>
      <c r="J492" s="43"/>
    </row>
    <row r="493" spans="1:10">
      <c r="A493" s="33"/>
      <c r="B493" s="41"/>
      <c r="C493" s="41"/>
      <c r="D493" s="41"/>
      <c r="E493" s="42"/>
      <c r="F493" s="33"/>
      <c r="G493" s="43"/>
      <c r="H493" s="43"/>
      <c r="I493" s="43"/>
      <c r="J493" s="43"/>
    </row>
    <row r="494" spans="1:10">
      <c r="A494" s="33"/>
      <c r="B494" s="41"/>
      <c r="C494" s="41"/>
      <c r="D494" s="41"/>
      <c r="E494" s="42"/>
      <c r="F494" s="33"/>
      <c r="G494" s="43"/>
      <c r="H494" s="43"/>
      <c r="I494" s="43"/>
      <c r="J494" s="43"/>
    </row>
  </sheetData>
  <customSheetViews>
    <customSheetView guid="{FA833650-9147-48FF-9246-B3943D91CD8D}" scale="70" showPageBreaks="1" printArea="1" hiddenColumns="1" view="pageBreakPreview">
      <pane ySplit="7" topLeftCell="A370" activePane="bottomLeft" state="frozen"/>
      <selection pane="bottomLeft" activeCell="A3" sqref="A3:O382"/>
      <rowBreaks count="2" manualBreakCount="2">
        <brk id="159" max="13" man="1"/>
        <brk id="280" max="13" man="1"/>
      </rowBreaks>
      <pageMargins left="0.25" right="0.25" top="0.75" bottom="0.75" header="0.3" footer="0.3"/>
      <pageSetup paperSize="9" scale="46" orientation="portrait" r:id="rId1"/>
    </customSheetView>
  </customSheetViews>
  <mergeCells count="375">
    <mergeCell ref="H217:I217"/>
    <mergeCell ref="H218:I218"/>
    <mergeCell ref="G183:H183"/>
    <mergeCell ref="A184:J184"/>
    <mergeCell ref="A189:F189"/>
    <mergeCell ref="G189:H189"/>
    <mergeCell ref="B208:D208"/>
    <mergeCell ref="A207:H207"/>
    <mergeCell ref="A198:J198"/>
    <mergeCell ref="H214:I214"/>
    <mergeCell ref="B214:D214"/>
    <mergeCell ref="B213:D213"/>
    <mergeCell ref="B212:D212"/>
    <mergeCell ref="H208:I208"/>
    <mergeCell ref="H210:I210"/>
    <mergeCell ref="H212:I212"/>
    <mergeCell ref="H213:I213"/>
    <mergeCell ref="B210:D210"/>
    <mergeCell ref="H211:I211"/>
    <mergeCell ref="D113:D114"/>
    <mergeCell ref="A75:A76"/>
    <mergeCell ref="A77:A78"/>
    <mergeCell ref="A79:A80"/>
    <mergeCell ref="A81:A82"/>
    <mergeCell ref="A83:A84"/>
    <mergeCell ref="B228:D228"/>
    <mergeCell ref="B227:D227"/>
    <mergeCell ref="B226:D226"/>
    <mergeCell ref="A183:F183"/>
    <mergeCell ref="C139:C140"/>
    <mergeCell ref="D139:D140"/>
    <mergeCell ref="D135:D136"/>
    <mergeCell ref="A111:A112"/>
    <mergeCell ref="C111:C112"/>
    <mergeCell ref="D111:D112"/>
    <mergeCell ref="A113:A114"/>
    <mergeCell ref="C113:C114"/>
    <mergeCell ref="C131:C132"/>
    <mergeCell ref="D119:D120"/>
    <mergeCell ref="A123:A124"/>
    <mergeCell ref="C123:C124"/>
    <mergeCell ref="D123:D124"/>
    <mergeCell ref="A131:A132"/>
    <mergeCell ref="A67:J67"/>
    <mergeCell ref="A102:J102"/>
    <mergeCell ref="A103:A104"/>
    <mergeCell ref="C103:C104"/>
    <mergeCell ref="D103:D104"/>
    <mergeCell ref="D64:D65"/>
    <mergeCell ref="A86:J86"/>
    <mergeCell ref="A87:A88"/>
    <mergeCell ref="A91:A92"/>
    <mergeCell ref="C91:C92"/>
    <mergeCell ref="D91:D92"/>
    <mergeCell ref="A93:A94"/>
    <mergeCell ref="C93:C94"/>
    <mergeCell ref="D93:D94"/>
    <mergeCell ref="A66:J66"/>
    <mergeCell ref="A73:J73"/>
    <mergeCell ref="C97:C98"/>
    <mergeCell ref="D97:D98"/>
    <mergeCell ref="A62:A63"/>
    <mergeCell ref="C62:C63"/>
    <mergeCell ref="D62:D63"/>
    <mergeCell ref="A64:A65"/>
    <mergeCell ref="C64:C65"/>
    <mergeCell ref="C135:C136"/>
    <mergeCell ref="D133:D134"/>
    <mergeCell ref="A119:A120"/>
    <mergeCell ref="C119:C120"/>
    <mergeCell ref="A74:J74"/>
    <mergeCell ref="A129:A130"/>
    <mergeCell ref="D131:D132"/>
    <mergeCell ref="A85:J85"/>
    <mergeCell ref="A101:J101"/>
    <mergeCell ref="A117:J117"/>
    <mergeCell ref="A118:J118"/>
    <mergeCell ref="A125:J125"/>
    <mergeCell ref="A99:A100"/>
    <mergeCell ref="C99:C100"/>
    <mergeCell ref="D99:D100"/>
    <mergeCell ref="A95:A96"/>
    <mergeCell ref="C95:C96"/>
    <mergeCell ref="D95:D96"/>
    <mergeCell ref="A97:A98"/>
    <mergeCell ref="A58:A59"/>
    <mergeCell ref="C58:C59"/>
    <mergeCell ref="D58:D59"/>
    <mergeCell ref="H230:I230"/>
    <mergeCell ref="A60:A61"/>
    <mergeCell ref="C60:C61"/>
    <mergeCell ref="D60:D61"/>
    <mergeCell ref="A105:A106"/>
    <mergeCell ref="C105:C106"/>
    <mergeCell ref="D105:D106"/>
    <mergeCell ref="A107:A108"/>
    <mergeCell ref="C107:C108"/>
    <mergeCell ref="D107:D108"/>
    <mergeCell ref="A109:A110"/>
    <mergeCell ref="C109:C110"/>
    <mergeCell ref="D109:D110"/>
    <mergeCell ref="A115:A116"/>
    <mergeCell ref="C115:C116"/>
    <mergeCell ref="D115:D116"/>
    <mergeCell ref="C87:C88"/>
    <mergeCell ref="D87:D88"/>
    <mergeCell ref="A89:A90"/>
    <mergeCell ref="C89:C90"/>
    <mergeCell ref="D89:D90"/>
    <mergeCell ref="B277:D277"/>
    <mergeCell ref="B278:D278"/>
    <mergeCell ref="A133:A134"/>
    <mergeCell ref="A145:A146"/>
    <mergeCell ref="A159:A160"/>
    <mergeCell ref="B271:D271"/>
    <mergeCell ref="B267:D267"/>
    <mergeCell ref="B268:D268"/>
    <mergeCell ref="B269:D269"/>
    <mergeCell ref="B270:D270"/>
    <mergeCell ref="B272:D272"/>
    <mergeCell ref="B274:D274"/>
    <mergeCell ref="B275:D275"/>
    <mergeCell ref="B273:D273"/>
    <mergeCell ref="A141:F141"/>
    <mergeCell ref="A142:J142"/>
    <mergeCell ref="C145:C146"/>
    <mergeCell ref="D161:D162"/>
    <mergeCell ref="A143:A144"/>
    <mergeCell ref="A157:A158"/>
    <mergeCell ref="A139:A140"/>
    <mergeCell ref="A135:A136"/>
    <mergeCell ref="D145:D146"/>
    <mergeCell ref="C133:C134"/>
    <mergeCell ref="B300:D300"/>
    <mergeCell ref="B301:D301"/>
    <mergeCell ref="B279:D279"/>
    <mergeCell ref="B287:D287"/>
    <mergeCell ref="B288:D288"/>
    <mergeCell ref="B289:D289"/>
    <mergeCell ref="B293:D293"/>
    <mergeCell ref="B281:D281"/>
    <mergeCell ref="B280:D280"/>
    <mergeCell ref="B282:D282"/>
    <mergeCell ref="B283:D283"/>
    <mergeCell ref="B284:D284"/>
    <mergeCell ref="B286:D286"/>
    <mergeCell ref="B290:D290"/>
    <mergeCell ref="B291:D291"/>
    <mergeCell ref="A29:J29"/>
    <mergeCell ref="C161:C162"/>
    <mergeCell ref="D157:D158"/>
    <mergeCell ref="A147:F147"/>
    <mergeCell ref="A148:J148"/>
    <mergeCell ref="A161:A162"/>
    <mergeCell ref="A155:A156"/>
    <mergeCell ref="C155:C156"/>
    <mergeCell ref="A149:A150"/>
    <mergeCell ref="C149:C150"/>
    <mergeCell ref="D149:D150"/>
    <mergeCell ref="A153:A154"/>
    <mergeCell ref="A126:J126"/>
    <mergeCell ref="C143:C144"/>
    <mergeCell ref="A127:A128"/>
    <mergeCell ref="C127:C128"/>
    <mergeCell ref="C129:C130"/>
    <mergeCell ref="D129:D130"/>
    <mergeCell ref="A137:A138"/>
    <mergeCell ref="C137:C138"/>
    <mergeCell ref="D127:D128"/>
    <mergeCell ref="A56:A57"/>
    <mergeCell ref="C56:C57"/>
    <mergeCell ref="D56:D57"/>
    <mergeCell ref="A54:J54"/>
    <mergeCell ref="A55:J55"/>
    <mergeCell ref="G2:I2"/>
    <mergeCell ref="H3:I3"/>
    <mergeCell ref="A35:F35"/>
    <mergeCell ref="H5:H6"/>
    <mergeCell ref="G5:G6"/>
    <mergeCell ref="E5:E6"/>
    <mergeCell ref="A44:J44"/>
    <mergeCell ref="J5:J6"/>
    <mergeCell ref="C5:D5"/>
    <mergeCell ref="A5:A6"/>
    <mergeCell ref="I5:I6"/>
    <mergeCell ref="A36:J36"/>
    <mergeCell ref="A43:J43"/>
    <mergeCell ref="F5:F6"/>
    <mergeCell ref="B5:B6"/>
    <mergeCell ref="A7:F7"/>
    <mergeCell ref="A8:J8"/>
    <mergeCell ref="A12:F12"/>
    <mergeCell ref="A13:J13"/>
    <mergeCell ref="A20:F20"/>
    <mergeCell ref="A21:J21"/>
    <mergeCell ref="A28:F28"/>
    <mergeCell ref="A121:A122"/>
    <mergeCell ref="C121:C122"/>
    <mergeCell ref="D121:D122"/>
    <mergeCell ref="B306:D306"/>
    <mergeCell ref="B307:D307"/>
    <mergeCell ref="B308:D308"/>
    <mergeCell ref="B317:J317"/>
    <mergeCell ref="H307:I307"/>
    <mergeCell ref="H308:I308"/>
    <mergeCell ref="D137:D138"/>
    <mergeCell ref="A190:J190"/>
    <mergeCell ref="A163:F163"/>
    <mergeCell ref="A172:J172"/>
    <mergeCell ref="A175:J175"/>
    <mergeCell ref="B305:D305"/>
    <mergeCell ref="B303:D303"/>
    <mergeCell ref="B304:D304"/>
    <mergeCell ref="D143:D144"/>
    <mergeCell ref="D155:D156"/>
    <mergeCell ref="A164:J164"/>
    <mergeCell ref="D159:D160"/>
    <mergeCell ref="C159:C160"/>
    <mergeCell ref="C157:C158"/>
    <mergeCell ref="C153:C154"/>
    <mergeCell ref="B318:J318"/>
    <mergeCell ref="B314:J314"/>
    <mergeCell ref="B309:D309"/>
    <mergeCell ref="B310:D310"/>
    <mergeCell ref="B311:D311"/>
    <mergeCell ref="B315:J315"/>
    <mergeCell ref="A312:F312"/>
    <mergeCell ref="B313:D313"/>
    <mergeCell ref="B316:J316"/>
    <mergeCell ref="H310:I310"/>
    <mergeCell ref="H311:I311"/>
    <mergeCell ref="H309:I309"/>
    <mergeCell ref="A151:A152"/>
    <mergeCell ref="C151:C152"/>
    <mergeCell ref="D151:D152"/>
    <mergeCell ref="D153:D154"/>
    <mergeCell ref="B302:D302"/>
    <mergeCell ref="B294:D294"/>
    <mergeCell ref="B245:D245"/>
    <mergeCell ref="B244:D244"/>
    <mergeCell ref="B229:D229"/>
    <mergeCell ref="B243:D243"/>
    <mergeCell ref="B242:D242"/>
    <mergeCell ref="B241:D241"/>
    <mergeCell ref="B240:D240"/>
    <mergeCell ref="B239:D239"/>
    <mergeCell ref="B238:D238"/>
    <mergeCell ref="B237:D237"/>
    <mergeCell ref="B211:D211"/>
    <mergeCell ref="B295:D295"/>
    <mergeCell ref="B296:D296"/>
    <mergeCell ref="B298:D298"/>
    <mergeCell ref="B299:D299"/>
    <mergeCell ref="B247:D247"/>
    <mergeCell ref="B246:D246"/>
    <mergeCell ref="B256:D256"/>
    <mergeCell ref="B255:D255"/>
    <mergeCell ref="B254:D254"/>
    <mergeCell ref="B253:D253"/>
    <mergeCell ref="B252:D252"/>
    <mergeCell ref="B251:D251"/>
    <mergeCell ref="H232:I232"/>
    <mergeCell ref="H250:I250"/>
    <mergeCell ref="H248:I248"/>
    <mergeCell ref="H245:I245"/>
    <mergeCell ref="H246:I246"/>
    <mergeCell ref="H243:I243"/>
    <mergeCell ref="H244:I244"/>
    <mergeCell ref="H241:I241"/>
    <mergeCell ref="H242:I242"/>
    <mergeCell ref="H239:I239"/>
    <mergeCell ref="H240:I240"/>
    <mergeCell ref="H233:I233"/>
    <mergeCell ref="H234:I234"/>
    <mergeCell ref="H235:I235"/>
    <mergeCell ref="H247:I247"/>
    <mergeCell ref="H255:I255"/>
    <mergeCell ref="H256:I256"/>
    <mergeCell ref="H253:I253"/>
    <mergeCell ref="H254:I254"/>
    <mergeCell ref="H251:I251"/>
    <mergeCell ref="H252:I252"/>
    <mergeCell ref="H236:I236"/>
    <mergeCell ref="H237:I237"/>
    <mergeCell ref="H238:I238"/>
    <mergeCell ref="H249:I249"/>
    <mergeCell ref="H272:I272"/>
    <mergeCell ref="H267:I267"/>
    <mergeCell ref="H268:I268"/>
    <mergeCell ref="H269:I269"/>
    <mergeCell ref="H265:I265"/>
    <mergeCell ref="H263:I263"/>
    <mergeCell ref="H264:I264"/>
    <mergeCell ref="H261:I261"/>
    <mergeCell ref="H262:I262"/>
    <mergeCell ref="H270:I270"/>
    <mergeCell ref="H271:I271"/>
    <mergeCell ref="H304:I304"/>
    <mergeCell ref="H305:I305"/>
    <mergeCell ref="H306:I306"/>
    <mergeCell ref="H302:I302"/>
    <mergeCell ref="H303:I303"/>
    <mergeCell ref="H288:I288"/>
    <mergeCell ref="H283:I283"/>
    <mergeCell ref="H284:I284"/>
    <mergeCell ref="H290:I290"/>
    <mergeCell ref="H291:I291"/>
    <mergeCell ref="H300:I300"/>
    <mergeCell ref="H301:I301"/>
    <mergeCell ref="H298:I298"/>
    <mergeCell ref="H299:I299"/>
    <mergeCell ref="H294:I294"/>
    <mergeCell ref="H295:I295"/>
    <mergeCell ref="H296:I296"/>
    <mergeCell ref="H289:I289"/>
    <mergeCell ref="H293:I293"/>
    <mergeCell ref="H286:I286"/>
    <mergeCell ref="H287:I287"/>
    <mergeCell ref="H280:I280"/>
    <mergeCell ref="H281:I281"/>
    <mergeCell ref="H282:I282"/>
    <mergeCell ref="H278:I278"/>
    <mergeCell ref="H279:I279"/>
    <mergeCell ref="H277:I277"/>
    <mergeCell ref="H273:I273"/>
    <mergeCell ref="H274:I274"/>
    <mergeCell ref="H275:I275"/>
    <mergeCell ref="B222:D222"/>
    <mergeCell ref="B221:D221"/>
    <mergeCell ref="B220:D220"/>
    <mergeCell ref="B219:D219"/>
    <mergeCell ref="B218:D218"/>
    <mergeCell ref="B217:D217"/>
    <mergeCell ref="H219:I219"/>
    <mergeCell ref="B265:D265"/>
    <mergeCell ref="B264:D264"/>
    <mergeCell ref="B263:D263"/>
    <mergeCell ref="B262:D262"/>
    <mergeCell ref="B261:D261"/>
    <mergeCell ref="B260:D260"/>
    <mergeCell ref="B259:D259"/>
    <mergeCell ref="B258:D258"/>
    <mergeCell ref="B257:D257"/>
    <mergeCell ref="B236:D236"/>
    <mergeCell ref="B235:D235"/>
    <mergeCell ref="B234:D234"/>
    <mergeCell ref="B233:D233"/>
    <mergeCell ref="H259:I259"/>
    <mergeCell ref="H260:I260"/>
    <mergeCell ref="H257:I257"/>
    <mergeCell ref="H258:I258"/>
    <mergeCell ref="H224:I224"/>
    <mergeCell ref="H225:I225"/>
    <mergeCell ref="H226:I226"/>
    <mergeCell ref="H227:I227"/>
    <mergeCell ref="H228:I228"/>
    <mergeCell ref="H215:I215"/>
    <mergeCell ref="H216:I216"/>
    <mergeCell ref="B250:D250"/>
    <mergeCell ref="B249:D249"/>
    <mergeCell ref="B216:D216"/>
    <mergeCell ref="B215:D215"/>
    <mergeCell ref="B232:D232"/>
    <mergeCell ref="B231:D231"/>
    <mergeCell ref="B230:D230"/>
    <mergeCell ref="B248:D248"/>
    <mergeCell ref="H229:I229"/>
    <mergeCell ref="H231:I231"/>
    <mergeCell ref="H220:I220"/>
    <mergeCell ref="H221:I221"/>
    <mergeCell ref="H222:I222"/>
    <mergeCell ref="H223:I223"/>
    <mergeCell ref="B225:D225"/>
    <mergeCell ref="B224:D224"/>
    <mergeCell ref="B223:D223"/>
  </mergeCells>
  <conditionalFormatting sqref="A245">
    <cfRule type="duplicateValues" dxfId="14" priority="51" stopIfTrue="1"/>
  </conditionalFormatting>
  <conditionalFormatting sqref="A246:A265 A226:A244">
    <cfRule type="duplicateValues" dxfId="13" priority="52" stopIfTrue="1"/>
  </conditionalFormatting>
  <conditionalFormatting sqref="A268:A275">
    <cfRule type="duplicateValues" dxfId="12" priority="50" stopIfTrue="1"/>
  </conditionalFormatting>
  <conditionalFormatting sqref="A267">
    <cfRule type="duplicateValues" dxfId="11" priority="49" stopIfTrue="1"/>
  </conditionalFormatting>
  <conditionalFormatting sqref="A310">
    <cfRule type="duplicateValues" dxfId="10" priority="46" stopIfTrue="1"/>
  </conditionalFormatting>
  <conditionalFormatting sqref="A311">
    <cfRule type="duplicateValues" dxfId="9" priority="45" stopIfTrue="1"/>
  </conditionalFormatting>
  <conditionalFormatting sqref="A224">
    <cfRule type="duplicateValues" dxfId="8" priority="44" stopIfTrue="1"/>
  </conditionalFormatting>
  <conditionalFormatting sqref="A225">
    <cfRule type="duplicateValues" dxfId="7" priority="43" stopIfTrue="1"/>
  </conditionalFormatting>
  <conditionalFormatting sqref="A223 A210 A212:A215">
    <cfRule type="duplicateValues" dxfId="6" priority="54" stopIfTrue="1"/>
  </conditionalFormatting>
  <conditionalFormatting sqref="A298:A309">
    <cfRule type="duplicateValues" dxfId="5" priority="408" stopIfTrue="1"/>
  </conditionalFormatting>
  <conditionalFormatting sqref="A216:A222">
    <cfRule type="duplicateValues" dxfId="4" priority="451" stopIfTrue="1"/>
  </conditionalFormatting>
  <conditionalFormatting sqref="A286:A291 A277:A284">
    <cfRule type="duplicateValues" dxfId="3" priority="1051" stopIfTrue="1"/>
  </conditionalFormatting>
  <conditionalFormatting sqref="A293:A296">
    <cfRule type="duplicateValues" dxfId="2" priority="1053" stopIfTrue="1"/>
  </conditionalFormatting>
  <conditionalFormatting sqref="A211">
    <cfRule type="duplicateValues" dxfId="1" priority="15" stopIfTrue="1"/>
  </conditionalFormatting>
  <hyperlinks>
    <hyperlink ref="B314" r:id="rId2" xr:uid="{00000000-0004-0000-0A00-000000000000}"/>
  </hyperlinks>
  <pageMargins left="0.25" right="0.25" top="0.75" bottom="0.75" header="0.3" footer="0.3"/>
  <pageSetup paperSize="9" scale="20" orientation="portrait" r:id="rId3"/>
  <rowBreaks count="1" manualBreakCount="1">
    <brk id="124" max="13" man="1"/>
  </rowBreaks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T218"/>
  <sheetViews>
    <sheetView tabSelected="1" view="pageBreakPreview" zoomScale="85" zoomScaleNormal="70" zoomScaleSheetLayoutView="85" workbookViewId="0">
      <pane xSplit="13" ySplit="6" topLeftCell="N7" activePane="bottomRight" state="frozen"/>
      <selection pane="topRight" activeCell="N1" sqref="N1"/>
      <selection pane="bottomLeft" activeCell="A7" sqref="A7"/>
      <selection pane="bottomRight" activeCell="G3" sqref="G3"/>
    </sheetView>
  </sheetViews>
  <sheetFormatPr defaultRowHeight="12.75"/>
  <cols>
    <col min="1" max="1" width="27" style="320" customWidth="1"/>
    <col min="2" max="2" width="27" style="5" customWidth="1"/>
    <col min="3" max="3" width="26.5703125" style="609" customWidth="1"/>
    <col min="4" max="5" width="8.140625" style="13" customWidth="1"/>
    <col min="6" max="6" width="15" style="12" customWidth="1"/>
    <col min="7" max="7" width="12.7109375" style="12" customWidth="1"/>
    <col min="8" max="8" width="14.42578125" style="326" customWidth="1"/>
    <col min="9" max="9" width="9.28515625" style="5" customWidth="1"/>
    <col min="10" max="10" width="11.140625" style="14" customWidth="1"/>
    <col min="11" max="11" width="17.28515625" style="18" customWidth="1"/>
    <col min="12" max="12" width="8" style="14" customWidth="1"/>
    <col min="13" max="13" width="9.85546875" style="14" customWidth="1"/>
    <col min="14" max="14" width="5" style="74" customWidth="1"/>
    <col min="15" max="46" width="9.140625" style="74" customWidth="1"/>
  </cols>
  <sheetData>
    <row r="1" spans="1:46" s="7" customFormat="1" ht="53.25" customHeight="1">
      <c r="A1" s="421"/>
      <c r="B1" s="398"/>
      <c r="C1" s="585"/>
      <c r="D1" s="398"/>
      <c r="E1" s="398"/>
      <c r="F1" s="398"/>
      <c r="G1" s="398"/>
      <c r="H1" s="422"/>
      <c r="I1" s="398"/>
      <c r="J1" s="402"/>
      <c r="K1" s="415"/>
      <c r="L1" s="403" t="s">
        <v>492</v>
      </c>
      <c r="M1" s="416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</row>
    <row r="2" spans="1:46" s="7" customFormat="1" ht="21.75" customHeight="1" thickBot="1">
      <c r="A2" s="423"/>
      <c r="B2" s="386"/>
      <c r="C2" s="586"/>
      <c r="D2" s="386"/>
      <c r="E2" s="386"/>
      <c r="F2" s="386"/>
      <c r="G2" s="386"/>
      <c r="H2" s="424"/>
      <c r="I2" s="386"/>
      <c r="J2" s="896"/>
      <c r="K2" s="896"/>
      <c r="L2" s="896"/>
      <c r="M2" s="41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</row>
    <row r="3" spans="1:46" s="7" customFormat="1" ht="18.75" customHeight="1" thickBot="1">
      <c r="A3" s="327" t="s">
        <v>493</v>
      </c>
      <c r="B3" s="57"/>
      <c r="C3" s="63"/>
      <c r="D3" s="213"/>
      <c r="E3" s="216"/>
      <c r="F3" s="109" t="s">
        <v>176</v>
      </c>
      <c r="G3" s="210">
        <f>SUM(J8:J35)</f>
        <v>0</v>
      </c>
      <c r="H3" s="62"/>
      <c r="I3" s="305" t="s">
        <v>303</v>
      </c>
      <c r="J3" s="110">
        <f>SUMPRODUCT(I8:I35,L8:L35)</f>
        <v>0</v>
      </c>
      <c r="K3" s="734" t="s">
        <v>175</v>
      </c>
      <c r="L3" s="734"/>
      <c r="M3" s="250">
        <f>SUMPRODUCT(I8:I35,M8:M35)</f>
        <v>0</v>
      </c>
      <c r="N3" s="47"/>
      <c r="O3" s="47"/>
      <c r="P3" s="47"/>
      <c r="Q3" s="47"/>
      <c r="R3" s="4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</row>
    <row r="4" spans="1:46" s="25" customFormat="1" ht="8.4499999999999993" customHeight="1">
      <c r="A4" s="315"/>
      <c r="B4" s="313"/>
      <c r="C4" s="607"/>
      <c r="D4" s="166"/>
      <c r="E4" s="167"/>
      <c r="F4" s="168"/>
      <c r="G4" s="169"/>
      <c r="H4" s="322"/>
      <c r="I4" s="170"/>
      <c r="J4" s="171"/>
      <c r="K4" s="171"/>
      <c r="L4" s="171"/>
      <c r="M4" s="278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1:46" ht="25.15" customHeight="1">
      <c r="A5" s="812" t="s">
        <v>21</v>
      </c>
      <c r="B5" s="300" t="s">
        <v>16</v>
      </c>
      <c r="C5" s="828" t="s">
        <v>628</v>
      </c>
      <c r="D5" s="754" t="s">
        <v>22</v>
      </c>
      <c r="E5" s="754"/>
      <c r="F5" s="1117" t="s">
        <v>488</v>
      </c>
      <c r="G5" s="1118"/>
      <c r="H5" s="814" t="s">
        <v>487</v>
      </c>
      <c r="I5" s="757" t="s">
        <v>18</v>
      </c>
      <c r="J5" s="744" t="s">
        <v>489</v>
      </c>
      <c r="K5" s="737" t="s">
        <v>99</v>
      </c>
      <c r="L5" s="737" t="s">
        <v>13</v>
      </c>
      <c r="M5" s="813" t="s">
        <v>14</v>
      </c>
    </row>
    <row r="6" spans="1:46" ht="33.6" customHeight="1" thickBot="1">
      <c r="A6" s="912"/>
      <c r="B6" s="301" t="s">
        <v>15</v>
      </c>
      <c r="C6" s="1113"/>
      <c r="D6" s="580" t="s">
        <v>23</v>
      </c>
      <c r="E6" s="580" t="s">
        <v>24</v>
      </c>
      <c r="F6" s="1119"/>
      <c r="G6" s="1120"/>
      <c r="H6" s="921"/>
      <c r="I6" s="758"/>
      <c r="J6" s="908"/>
      <c r="K6" s="897"/>
      <c r="L6" s="897"/>
      <c r="M6" s="905"/>
    </row>
    <row r="7" spans="1:46" ht="32.25" customHeight="1" thickBot="1">
      <c r="A7" s="1075" t="s">
        <v>1979</v>
      </c>
      <c r="B7" s="1076"/>
      <c r="C7" s="1076"/>
      <c r="D7" s="1076"/>
      <c r="E7" s="1076"/>
      <c r="F7" s="1076"/>
      <c r="G7" s="1076"/>
      <c r="H7" s="1076"/>
      <c r="I7" s="1076"/>
      <c r="J7" s="634"/>
      <c r="K7" s="635"/>
      <c r="L7" s="635"/>
      <c r="M7" s="636"/>
    </row>
    <row r="8" spans="1:46" ht="13.5" customHeight="1">
      <c r="A8" s="1124" t="s">
        <v>1280</v>
      </c>
      <c r="B8" s="1081"/>
      <c r="C8" s="1088">
        <v>11</v>
      </c>
      <c r="D8" s="1091" t="s">
        <v>315</v>
      </c>
      <c r="E8" s="1091" t="s">
        <v>306</v>
      </c>
      <c r="F8" s="1114"/>
      <c r="G8" s="1114"/>
      <c r="H8" s="1122">
        <v>135</v>
      </c>
      <c r="I8" s="1089"/>
      <c r="J8" s="1121">
        <f t="shared" ref="J8:J10" si="0">H8*I8</f>
        <v>0</v>
      </c>
      <c r="K8" s="1093" t="s">
        <v>300</v>
      </c>
      <c r="L8" s="1095">
        <v>8.4000000000000005E-2</v>
      </c>
      <c r="M8" s="1079">
        <v>12.5</v>
      </c>
    </row>
    <row r="9" spans="1:46" ht="13.5" customHeight="1">
      <c r="A9" s="1124"/>
      <c r="B9" s="1082"/>
      <c r="C9" s="1088"/>
      <c r="D9" s="1092"/>
      <c r="E9" s="1092"/>
      <c r="F9" s="1114"/>
      <c r="G9" s="1114"/>
      <c r="H9" s="1123"/>
      <c r="I9" s="1090"/>
      <c r="J9" s="1121"/>
      <c r="K9" s="1094"/>
      <c r="L9" s="1096"/>
      <c r="M9" s="1080"/>
    </row>
    <row r="10" spans="1:46" ht="27.75" customHeight="1">
      <c r="A10" s="613" t="s">
        <v>1281</v>
      </c>
      <c r="B10" s="614"/>
      <c r="C10" s="615">
        <v>1</v>
      </c>
      <c r="D10" s="616">
        <v>14</v>
      </c>
      <c r="E10" s="617">
        <v>16</v>
      </c>
      <c r="F10" s="1114"/>
      <c r="G10" s="1114"/>
      <c r="H10" s="323">
        <v>1873</v>
      </c>
      <c r="I10" s="152"/>
      <c r="J10" s="618">
        <f t="shared" si="0"/>
        <v>0</v>
      </c>
      <c r="K10" s="610" t="s">
        <v>117</v>
      </c>
      <c r="L10" s="611">
        <v>0.66900000000000004</v>
      </c>
      <c r="M10" s="612">
        <v>103</v>
      </c>
    </row>
    <row r="11" spans="1:46" ht="33" customHeight="1">
      <c r="A11" s="717" t="s">
        <v>490</v>
      </c>
      <c r="B11" s="717"/>
      <c r="C11" s="717"/>
      <c r="D11" s="717"/>
      <c r="E11" s="717"/>
      <c r="F11" s="717"/>
      <c r="G11" s="717"/>
      <c r="H11" s="717"/>
      <c r="I11" s="717"/>
      <c r="J11" s="120"/>
      <c r="K11" s="121"/>
      <c r="L11" s="121"/>
      <c r="M11" s="121"/>
      <c r="O11" s="37"/>
      <c r="P11" s="37"/>
      <c r="Q11" s="37"/>
    </row>
    <row r="12" spans="1:46" ht="28.15" customHeight="1">
      <c r="A12" s="811" t="s">
        <v>79</v>
      </c>
      <c r="B12" s="717"/>
      <c r="C12" s="717"/>
      <c r="D12" s="717"/>
      <c r="E12" s="717"/>
      <c r="F12" s="717"/>
      <c r="G12" s="717"/>
      <c r="H12" s="717"/>
      <c r="I12" s="717"/>
      <c r="J12" s="717"/>
      <c r="K12" s="717"/>
      <c r="L12" s="717"/>
      <c r="M12" s="1030"/>
      <c r="O12" s="37"/>
      <c r="P12" s="37"/>
      <c r="Q12" s="37"/>
    </row>
    <row r="13" spans="1:46" s="31" customFormat="1" ht="30" customHeight="1">
      <c r="A13" s="692" t="s">
        <v>80</v>
      </c>
      <c r="B13" s="1018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4"/>
      <c r="N13" s="74"/>
      <c r="O13" s="37"/>
      <c r="P13" s="37"/>
      <c r="Q13" s="37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</row>
    <row r="14" spans="1:46" s="31" customFormat="1" ht="27.75" customHeight="1">
      <c r="A14" s="573" t="s">
        <v>1029</v>
      </c>
      <c r="B14" s="314"/>
      <c r="C14" s="578">
        <v>2</v>
      </c>
      <c r="D14" s="461">
        <v>3.6</v>
      </c>
      <c r="E14" s="461">
        <v>4.0999999999999996</v>
      </c>
      <c r="F14" s="1084" t="s">
        <v>491</v>
      </c>
      <c r="G14" s="1085"/>
      <c r="H14" s="323">
        <v>387</v>
      </c>
      <c r="I14" s="152"/>
      <c r="J14" s="572">
        <f>H14*I14</f>
        <v>0</v>
      </c>
      <c r="K14" s="178" t="s">
        <v>124</v>
      </c>
      <c r="L14" s="576">
        <v>0.09</v>
      </c>
      <c r="M14" s="503">
        <v>12</v>
      </c>
      <c r="N14" s="74"/>
      <c r="O14" s="37"/>
      <c r="P14" s="37"/>
      <c r="Q14" s="37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</row>
    <row r="15" spans="1:46" s="31" customFormat="1" ht="27.75" customHeight="1">
      <c r="A15" s="573" t="s">
        <v>1030</v>
      </c>
      <c r="B15" s="314"/>
      <c r="C15" s="578">
        <v>1</v>
      </c>
      <c r="D15" s="461">
        <v>4.5</v>
      </c>
      <c r="E15" s="149">
        <v>5</v>
      </c>
      <c r="F15" s="1086"/>
      <c r="G15" s="1087"/>
      <c r="H15" s="323">
        <v>438</v>
      </c>
      <c r="I15" s="152"/>
      <c r="J15" s="572">
        <f>H15*I15</f>
        <v>0</v>
      </c>
      <c r="K15" s="178" t="s">
        <v>124</v>
      </c>
      <c r="L15" s="576">
        <v>0.09</v>
      </c>
      <c r="M15" s="503">
        <v>12</v>
      </c>
      <c r="N15" s="74"/>
      <c r="O15" s="37"/>
      <c r="P15" s="37"/>
      <c r="Q15" s="37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</row>
    <row r="16" spans="1:46" ht="27.75" customHeight="1">
      <c r="A16" s="298" t="s">
        <v>1112</v>
      </c>
      <c r="B16" s="314"/>
      <c r="C16" s="578">
        <v>5</v>
      </c>
      <c r="D16" s="312">
        <v>3.6</v>
      </c>
      <c r="E16" s="312">
        <v>4.0999999999999996</v>
      </c>
      <c r="F16" s="1086"/>
      <c r="G16" s="1087"/>
      <c r="H16" s="323">
        <v>430</v>
      </c>
      <c r="I16" s="152"/>
      <c r="J16" s="297">
        <f>H16*I16</f>
        <v>0</v>
      </c>
      <c r="K16" s="178" t="s">
        <v>124</v>
      </c>
      <c r="L16" s="299">
        <v>0.09</v>
      </c>
      <c r="M16" s="237">
        <v>12</v>
      </c>
      <c r="O16" s="37"/>
      <c r="P16" s="37"/>
      <c r="Q16" s="37"/>
    </row>
    <row r="17" spans="1:46" ht="27.75" customHeight="1" thickBot="1">
      <c r="A17" s="579" t="s">
        <v>1031</v>
      </c>
      <c r="B17" s="321"/>
      <c r="C17" s="590">
        <v>2</v>
      </c>
      <c r="D17" s="637">
        <v>8</v>
      </c>
      <c r="E17" s="637">
        <v>9</v>
      </c>
      <c r="F17" s="1086"/>
      <c r="G17" s="1087"/>
      <c r="H17" s="593">
        <v>502</v>
      </c>
      <c r="I17" s="592"/>
      <c r="J17" s="570">
        <f>H17*I17</f>
        <v>0</v>
      </c>
      <c r="K17" s="601" t="s">
        <v>266</v>
      </c>
      <c r="L17" s="379">
        <v>0.184</v>
      </c>
      <c r="M17" s="380">
        <v>24</v>
      </c>
      <c r="O17" s="37"/>
      <c r="P17" s="37"/>
      <c r="Q17" s="37"/>
    </row>
    <row r="18" spans="1:46" ht="28.5" customHeight="1" thickBot="1">
      <c r="A18" s="1075" t="s">
        <v>81</v>
      </c>
      <c r="B18" s="1076"/>
      <c r="C18" s="1076"/>
      <c r="D18" s="1076"/>
      <c r="E18" s="1076"/>
      <c r="F18" s="1076"/>
      <c r="G18" s="1076"/>
      <c r="H18" s="1076"/>
      <c r="I18" s="1076"/>
      <c r="J18" s="1076"/>
      <c r="K18" s="1076"/>
      <c r="L18" s="1076"/>
      <c r="M18" s="1083"/>
      <c r="O18" s="37"/>
      <c r="P18" s="37"/>
      <c r="Q18" s="37"/>
    </row>
    <row r="19" spans="1:46" s="31" customFormat="1" ht="30" customHeight="1">
      <c r="A19" s="1026" t="s">
        <v>80</v>
      </c>
      <c r="B19" s="1027"/>
      <c r="C19" s="1028"/>
      <c r="D19" s="1028"/>
      <c r="E19" s="1028"/>
      <c r="F19" s="1028"/>
      <c r="G19" s="1028"/>
      <c r="H19" s="1028"/>
      <c r="I19" s="1028"/>
      <c r="J19" s="1028"/>
      <c r="K19" s="1028"/>
      <c r="L19" s="1028"/>
      <c r="M19" s="1029"/>
      <c r="N19" s="74"/>
      <c r="O19" s="37"/>
      <c r="P19" s="37"/>
      <c r="Q19" s="37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</row>
    <row r="20" spans="1:46" ht="41.25" customHeight="1">
      <c r="A20" s="306" t="s">
        <v>1113</v>
      </c>
      <c r="B20" s="321"/>
      <c r="C20" s="329">
        <v>1</v>
      </c>
      <c r="D20" s="308">
        <v>3.6</v>
      </c>
      <c r="E20" s="308">
        <v>4.0999999999999996</v>
      </c>
      <c r="F20" s="1107" t="s">
        <v>491</v>
      </c>
      <c r="G20" s="1108"/>
      <c r="H20" s="324">
        <v>395</v>
      </c>
      <c r="I20" s="330"/>
      <c r="J20" s="310">
        <f>H20*I20</f>
        <v>0</v>
      </c>
      <c r="K20" s="331" t="s">
        <v>124</v>
      </c>
      <c r="L20" s="332">
        <v>0.09</v>
      </c>
      <c r="M20" s="333">
        <v>12</v>
      </c>
      <c r="O20" s="37"/>
      <c r="P20" s="37"/>
      <c r="Q20" s="37"/>
    </row>
    <row r="21" spans="1:46" ht="27.75" customHeight="1">
      <c r="A21" s="717" t="s">
        <v>28</v>
      </c>
      <c r="B21" s="717"/>
      <c r="C21" s="717"/>
      <c r="D21" s="717"/>
      <c r="E21" s="717"/>
      <c r="F21" s="717"/>
      <c r="G21" s="717"/>
      <c r="H21" s="717"/>
      <c r="I21" s="717"/>
      <c r="J21" s="717"/>
      <c r="K21" s="717"/>
      <c r="L21" s="717"/>
      <c r="M21" s="717"/>
      <c r="O21" s="37"/>
      <c r="P21" s="37"/>
      <c r="Q21" s="37"/>
    </row>
    <row r="22" spans="1:46" s="9" customFormat="1" ht="27.75" customHeight="1">
      <c r="A22" s="717" t="s">
        <v>233</v>
      </c>
      <c r="B22" s="717"/>
      <c r="C22" s="717"/>
      <c r="D22" s="717"/>
      <c r="E22" s="717"/>
      <c r="F22" s="717"/>
      <c r="G22" s="717"/>
      <c r="H22" s="717"/>
      <c r="I22" s="717"/>
      <c r="J22" s="717"/>
      <c r="K22" s="717"/>
      <c r="L22" s="1111"/>
      <c r="M22" s="1112"/>
      <c r="N22" s="47"/>
      <c r="O22" s="37"/>
      <c r="P22" s="37"/>
      <c r="Q22" s="3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</row>
    <row r="23" spans="1:46" s="9" customFormat="1" ht="28.5" customHeight="1">
      <c r="A23" s="307" t="s">
        <v>1114</v>
      </c>
      <c r="B23" s="334"/>
      <c r="C23" s="591">
        <v>7</v>
      </c>
      <c r="D23" s="309">
        <v>2.2000000000000002</v>
      </c>
      <c r="E23" s="309">
        <v>2.8</v>
      </c>
      <c r="F23" s="1109" t="s">
        <v>491</v>
      </c>
      <c r="G23" s="1110"/>
      <c r="H23" s="335">
        <v>467</v>
      </c>
      <c r="I23" s="336"/>
      <c r="J23" s="311">
        <f t="shared" ref="J23:J35" si="1">H23*I23</f>
        <v>0</v>
      </c>
      <c r="K23" s="337" t="s">
        <v>494</v>
      </c>
      <c r="L23" s="209">
        <f>0.217*0.663*0.595</f>
        <v>8.5603244999999994E-2</v>
      </c>
      <c r="M23" s="328">
        <v>15</v>
      </c>
      <c r="N23" s="47"/>
      <c r="O23" s="37"/>
      <c r="P23" s="37"/>
      <c r="Q23" s="37"/>
      <c r="R23" s="47"/>
      <c r="S23" s="47"/>
      <c r="T23" s="47"/>
      <c r="U23" s="47"/>
      <c r="V23" s="47"/>
      <c r="W23" s="47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</row>
    <row r="24" spans="1:46" s="9" customFormat="1" ht="28.5" customHeight="1">
      <c r="A24" s="298" t="s">
        <v>1115</v>
      </c>
      <c r="B24" s="314"/>
      <c r="C24" s="578">
        <v>2</v>
      </c>
      <c r="D24" s="312">
        <v>3.6</v>
      </c>
      <c r="E24" s="312">
        <v>4</v>
      </c>
      <c r="F24" s="1109"/>
      <c r="G24" s="1110"/>
      <c r="H24" s="323">
        <v>503</v>
      </c>
      <c r="I24" s="152"/>
      <c r="J24" s="297">
        <f t="shared" si="1"/>
        <v>0</v>
      </c>
      <c r="K24" s="337" t="s">
        <v>495</v>
      </c>
      <c r="L24" s="209">
        <f>0.217*0.953*0.595</f>
        <v>0.12304659499999998</v>
      </c>
      <c r="M24" s="240">
        <v>22</v>
      </c>
      <c r="N24" s="47"/>
      <c r="O24" s="37"/>
      <c r="P24" s="37"/>
      <c r="Q24" s="37"/>
      <c r="R24" s="47"/>
      <c r="S24" s="47"/>
      <c r="T24" s="47"/>
      <c r="U24" s="47"/>
      <c r="V24" s="47"/>
      <c r="W24" s="47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</row>
    <row r="25" spans="1:46" s="9" customFormat="1" ht="28.5" customHeight="1">
      <c r="A25" s="298" t="s">
        <v>1116</v>
      </c>
      <c r="B25" s="314"/>
      <c r="C25" s="578">
        <v>11</v>
      </c>
      <c r="D25" s="312">
        <v>4.5</v>
      </c>
      <c r="E25" s="149">
        <v>5</v>
      </c>
      <c r="F25" s="1109"/>
      <c r="G25" s="1110"/>
      <c r="H25" s="323">
        <v>565</v>
      </c>
      <c r="I25" s="152"/>
      <c r="J25" s="297">
        <f t="shared" si="1"/>
        <v>0</v>
      </c>
      <c r="K25" s="337" t="s">
        <v>495</v>
      </c>
      <c r="L25" s="209">
        <f>0.217*0.953*0.595</f>
        <v>0.12304659499999998</v>
      </c>
      <c r="M25" s="240">
        <v>22</v>
      </c>
      <c r="N25" s="47"/>
      <c r="O25" s="37"/>
      <c r="P25" s="37"/>
      <c r="Q25" s="37"/>
      <c r="R25" s="47"/>
      <c r="S25" s="47"/>
      <c r="T25" s="47"/>
      <c r="U25" s="47"/>
      <c r="V25" s="47"/>
      <c r="W25" s="47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</row>
    <row r="26" spans="1:46" s="24" customFormat="1" ht="27.75" customHeight="1">
      <c r="A26" s="717" t="s">
        <v>156</v>
      </c>
      <c r="B26" s="717"/>
      <c r="C26" s="717"/>
      <c r="D26" s="717"/>
      <c r="E26" s="717"/>
      <c r="F26" s="717"/>
      <c r="G26" s="717"/>
      <c r="H26" s="717"/>
      <c r="I26" s="717"/>
      <c r="J26" s="717"/>
      <c r="K26" s="717"/>
      <c r="L26" s="120"/>
      <c r="M26" s="253"/>
      <c r="N26" s="39"/>
      <c r="O26" s="37"/>
      <c r="P26" s="37"/>
      <c r="Q26" s="37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</row>
    <row r="27" spans="1:46" ht="39.75" customHeight="1" thickBot="1">
      <c r="A27" s="579" t="s">
        <v>1117</v>
      </c>
      <c r="B27" s="321"/>
      <c r="C27" s="600">
        <v>5</v>
      </c>
      <c r="D27" s="587">
        <v>11.2</v>
      </c>
      <c r="E27" s="587">
        <v>12.5</v>
      </c>
      <c r="F27" s="1084" t="s">
        <v>491</v>
      </c>
      <c r="G27" s="1085"/>
      <c r="H27" s="593">
        <v>1282</v>
      </c>
      <c r="I27" s="592"/>
      <c r="J27" s="570">
        <f t="shared" si="1"/>
        <v>0</v>
      </c>
      <c r="K27" s="601" t="s">
        <v>132</v>
      </c>
      <c r="L27" s="379">
        <v>0.36199999999999999</v>
      </c>
      <c r="M27" s="512">
        <v>49</v>
      </c>
      <c r="O27" s="37"/>
      <c r="P27" s="37"/>
      <c r="Q27" s="37"/>
    </row>
    <row r="28" spans="1:46" ht="27.75" customHeight="1" thickBot="1">
      <c r="A28" s="1075" t="s">
        <v>1897</v>
      </c>
      <c r="B28" s="1076"/>
      <c r="C28" s="1076"/>
      <c r="D28" s="1076"/>
      <c r="E28" s="1076"/>
      <c r="F28" s="1076"/>
      <c r="G28" s="1076"/>
      <c r="H28" s="1076"/>
      <c r="I28" s="1076"/>
      <c r="J28" s="1076"/>
      <c r="K28" s="1076"/>
      <c r="L28" s="1076"/>
      <c r="M28" s="1083"/>
      <c r="O28" s="37"/>
      <c r="P28" s="37"/>
      <c r="Q28" s="37"/>
    </row>
    <row r="29" spans="1:46" ht="27.75" customHeight="1">
      <c r="A29" s="574" t="s">
        <v>1082</v>
      </c>
      <c r="B29" s="602"/>
      <c r="C29" s="603">
        <v>10</v>
      </c>
      <c r="D29" s="588">
        <v>2.8</v>
      </c>
      <c r="E29" s="588">
        <v>3.2</v>
      </c>
      <c r="F29" s="1086" t="s">
        <v>491</v>
      </c>
      <c r="G29" s="1087"/>
      <c r="H29" s="604">
        <v>574</v>
      </c>
      <c r="I29" s="605"/>
      <c r="J29" s="571">
        <f t="shared" ref="J29" si="2">H29*I29</f>
        <v>0</v>
      </c>
      <c r="K29" s="606" t="s">
        <v>126</v>
      </c>
      <c r="L29" s="209">
        <v>0.16500000000000001</v>
      </c>
      <c r="M29" s="241">
        <v>18</v>
      </c>
      <c r="O29" s="37"/>
      <c r="P29" s="37"/>
      <c r="Q29" s="37"/>
    </row>
    <row r="30" spans="1:46" ht="27.75" customHeight="1" thickBot="1">
      <c r="A30" s="579" t="s">
        <v>1083</v>
      </c>
      <c r="B30" s="620"/>
      <c r="C30" s="621">
        <v>39</v>
      </c>
      <c r="D30" s="582">
        <v>5.6</v>
      </c>
      <c r="E30" s="582">
        <v>6.3</v>
      </c>
      <c r="F30" s="1086"/>
      <c r="G30" s="1087"/>
      <c r="H30" s="622">
        <v>637</v>
      </c>
      <c r="I30" s="623"/>
      <c r="J30" s="570">
        <f t="shared" si="1"/>
        <v>0</v>
      </c>
      <c r="K30" s="626" t="s">
        <v>126</v>
      </c>
      <c r="L30" s="379">
        <v>0.16500000000000001</v>
      </c>
      <c r="M30" s="380">
        <v>20</v>
      </c>
      <c r="O30" s="37"/>
      <c r="P30" s="37"/>
      <c r="Q30" s="37"/>
    </row>
    <row r="31" spans="1:46" ht="27.75" customHeight="1" thickBot="1">
      <c r="A31" s="1075" t="s">
        <v>583</v>
      </c>
      <c r="B31" s="1076"/>
      <c r="C31" s="1076"/>
      <c r="D31" s="1076"/>
      <c r="E31" s="1076"/>
      <c r="F31" s="1076"/>
      <c r="G31" s="1076"/>
      <c r="H31" s="1076"/>
      <c r="I31" s="1076"/>
      <c r="J31" s="1076"/>
      <c r="K31" s="1076"/>
      <c r="L31" s="1076"/>
      <c r="M31" s="1083"/>
      <c r="O31" s="37"/>
      <c r="P31" s="37"/>
      <c r="Q31" s="37"/>
    </row>
    <row r="32" spans="1:46" ht="48.75" customHeight="1" thickBot="1">
      <c r="A32" s="627" t="s">
        <v>1075</v>
      </c>
      <c r="B32" s="619"/>
      <c r="C32" s="628">
        <v>1</v>
      </c>
      <c r="D32" s="583">
        <v>5.6</v>
      </c>
      <c r="E32" s="583">
        <v>6.3</v>
      </c>
      <c r="F32" s="1086" t="s">
        <v>491</v>
      </c>
      <c r="G32" s="1087"/>
      <c r="H32" s="629">
        <v>538</v>
      </c>
      <c r="I32" s="630"/>
      <c r="J32" s="581">
        <f t="shared" si="1"/>
        <v>0</v>
      </c>
      <c r="K32" s="631" t="s">
        <v>128</v>
      </c>
      <c r="L32" s="632">
        <v>0.17399999999999999</v>
      </c>
      <c r="M32" s="633">
        <v>29</v>
      </c>
      <c r="O32" s="37"/>
      <c r="P32" s="37"/>
      <c r="Q32" s="37"/>
    </row>
    <row r="33" spans="1:17" ht="27.75" customHeight="1" thickBot="1">
      <c r="A33" s="1075" t="s">
        <v>1282</v>
      </c>
      <c r="B33" s="1076"/>
      <c r="C33" s="1076"/>
      <c r="D33" s="1076"/>
      <c r="E33" s="1076"/>
      <c r="F33" s="1076"/>
      <c r="G33" s="1076"/>
      <c r="H33" s="1076"/>
      <c r="I33" s="1076"/>
      <c r="J33" s="1076"/>
      <c r="K33" s="1076"/>
      <c r="L33" s="1076"/>
      <c r="M33" s="1083"/>
      <c r="O33" s="37"/>
      <c r="P33" s="37"/>
      <c r="Q33" s="37"/>
    </row>
    <row r="34" spans="1:17" ht="34.5" customHeight="1">
      <c r="A34" s="574" t="s">
        <v>1265</v>
      </c>
      <c r="B34" s="602"/>
      <c r="C34" s="603">
        <v>5</v>
      </c>
      <c r="D34" s="624">
        <v>1.1000000000000001</v>
      </c>
      <c r="E34" s="624">
        <v>1.3</v>
      </c>
      <c r="F34" s="1086" t="s">
        <v>491</v>
      </c>
      <c r="G34" s="1087"/>
      <c r="H34" s="604">
        <v>403</v>
      </c>
      <c r="I34" s="605"/>
      <c r="J34" s="571">
        <f t="shared" si="1"/>
        <v>0</v>
      </c>
      <c r="K34" s="625" t="s">
        <v>265</v>
      </c>
      <c r="L34" s="209">
        <v>0.17799999999999999</v>
      </c>
      <c r="M34" s="328">
        <v>18.5</v>
      </c>
      <c r="O34" s="37"/>
      <c r="P34" s="37"/>
      <c r="Q34" s="37"/>
    </row>
    <row r="35" spans="1:17" ht="34.5" customHeight="1">
      <c r="A35" s="573" t="s">
        <v>1266</v>
      </c>
      <c r="B35" s="381"/>
      <c r="C35" s="382">
        <v>2</v>
      </c>
      <c r="D35" s="385">
        <v>2.2000000000000002</v>
      </c>
      <c r="E35" s="385">
        <v>2.8</v>
      </c>
      <c r="F35" s="1115"/>
      <c r="G35" s="1116"/>
      <c r="H35" s="383">
        <v>424</v>
      </c>
      <c r="I35" s="384"/>
      <c r="J35" s="377">
        <f t="shared" si="1"/>
        <v>0</v>
      </c>
      <c r="K35" s="178" t="s">
        <v>265</v>
      </c>
      <c r="L35" s="378">
        <v>0.17799999999999999</v>
      </c>
      <c r="M35" s="240">
        <v>18.5</v>
      </c>
      <c r="O35" s="37"/>
      <c r="P35" s="37"/>
      <c r="Q35" s="37"/>
    </row>
    <row r="36" spans="1:17" s="74" customFormat="1">
      <c r="A36" s="1097"/>
      <c r="B36" s="1098"/>
      <c r="C36" s="1098"/>
      <c r="D36" s="1098"/>
      <c r="E36" s="1098"/>
      <c r="F36" s="1098"/>
      <c r="G36" s="1098"/>
      <c r="H36" s="1098"/>
      <c r="I36" s="1098"/>
      <c r="J36" s="1098"/>
      <c r="K36" s="1098"/>
      <c r="L36" s="1098"/>
      <c r="M36" s="1099"/>
    </row>
    <row r="37" spans="1:17" s="74" customFormat="1">
      <c r="A37" s="1100" t="s">
        <v>190</v>
      </c>
      <c r="B37" s="1101"/>
      <c r="C37" s="1101"/>
      <c r="D37" s="1101"/>
      <c r="E37" s="1101"/>
      <c r="F37" s="1101"/>
      <c r="G37" s="1101"/>
      <c r="H37" s="1101"/>
      <c r="I37" s="1101"/>
      <c r="J37" s="141"/>
      <c r="K37" s="80"/>
      <c r="L37" s="77"/>
      <c r="M37" s="284"/>
      <c r="N37" s="34"/>
    </row>
    <row r="38" spans="1:17" s="74" customFormat="1" ht="54" customHeight="1">
      <c r="A38" s="1104" t="s">
        <v>626</v>
      </c>
      <c r="B38" s="1105"/>
      <c r="C38" s="1105"/>
      <c r="D38" s="1105"/>
      <c r="E38" s="1105"/>
      <c r="F38" s="1105"/>
      <c r="G38" s="1105"/>
      <c r="H38" s="1105"/>
      <c r="I38" s="1105"/>
      <c r="J38" s="1105"/>
      <c r="K38" s="1105"/>
      <c r="L38" s="1105"/>
      <c r="M38" s="1106"/>
      <c r="N38" s="34"/>
    </row>
    <row r="39" spans="1:17" s="74" customFormat="1">
      <c r="A39" s="316"/>
      <c r="B39" s="303"/>
      <c r="C39" s="1051" t="s">
        <v>291</v>
      </c>
      <c r="D39" s="1102"/>
      <c r="E39" s="1102"/>
      <c r="F39" s="1102"/>
      <c r="G39" s="1102"/>
      <c r="H39" s="1102"/>
      <c r="I39" s="1102"/>
      <c r="J39" s="1102"/>
      <c r="K39" s="1102"/>
      <c r="L39" s="1102"/>
      <c r="M39" s="1103"/>
      <c r="N39" s="81"/>
    </row>
    <row r="40" spans="1:17" s="74" customFormat="1">
      <c r="A40" s="317"/>
      <c r="B40" s="304"/>
      <c r="C40" s="765" t="s">
        <v>201</v>
      </c>
      <c r="D40" s="765"/>
      <c r="E40" s="765"/>
      <c r="F40" s="765"/>
      <c r="G40" s="765"/>
      <c r="H40" s="765"/>
      <c r="I40" s="765"/>
      <c r="J40" s="765"/>
      <c r="K40" s="765"/>
      <c r="L40" s="765"/>
      <c r="M40" s="1061"/>
      <c r="N40" s="83"/>
    </row>
    <row r="41" spans="1:17" s="74" customFormat="1">
      <c r="A41" s="317"/>
      <c r="B41" s="304"/>
      <c r="C41" s="765" t="s">
        <v>293</v>
      </c>
      <c r="D41" s="765"/>
      <c r="E41" s="765"/>
      <c r="F41" s="765"/>
      <c r="G41" s="765"/>
      <c r="H41" s="765"/>
      <c r="I41" s="765"/>
      <c r="J41" s="765"/>
      <c r="K41" s="765"/>
      <c r="L41" s="765"/>
      <c r="M41" s="1061"/>
      <c r="N41" s="83"/>
    </row>
    <row r="42" spans="1:17" s="74" customFormat="1" ht="13.5" thickBot="1">
      <c r="A42" s="318"/>
      <c r="B42" s="302"/>
      <c r="C42" s="1049" t="s">
        <v>208</v>
      </c>
      <c r="D42" s="1049"/>
      <c r="E42" s="1049"/>
      <c r="F42" s="1049"/>
      <c r="G42" s="1049"/>
      <c r="H42" s="1049"/>
      <c r="I42" s="1049"/>
      <c r="J42" s="1049"/>
      <c r="K42" s="1049"/>
      <c r="L42" s="1049"/>
      <c r="M42" s="1050"/>
      <c r="N42" s="83"/>
    </row>
    <row r="43" spans="1:17" s="74" customFormat="1">
      <c r="A43" s="319"/>
      <c r="B43" s="33"/>
      <c r="C43" s="608"/>
      <c r="D43" s="41"/>
      <c r="E43" s="41"/>
      <c r="F43" s="42"/>
      <c r="G43" s="42"/>
      <c r="H43" s="325"/>
      <c r="I43" s="33"/>
      <c r="J43" s="43"/>
      <c r="K43" s="43"/>
      <c r="L43" s="43"/>
      <c r="M43" s="43"/>
    </row>
    <row r="44" spans="1:17" s="74" customFormat="1">
      <c r="A44" s="319"/>
      <c r="B44" s="33"/>
      <c r="C44" s="608"/>
      <c r="D44" s="41"/>
      <c r="E44" s="41"/>
      <c r="F44" s="42"/>
      <c r="G44" s="42"/>
      <c r="H44" s="325"/>
      <c r="I44" s="33"/>
      <c r="J44" s="43"/>
      <c r="K44" s="43"/>
      <c r="L44" s="43"/>
      <c r="M44" s="43"/>
    </row>
    <row r="45" spans="1:17" s="74" customFormat="1">
      <c r="A45" s="319"/>
      <c r="B45" s="33"/>
      <c r="C45" s="608"/>
      <c r="D45" s="41"/>
      <c r="E45" s="41"/>
      <c r="F45" s="42"/>
      <c r="G45" s="42"/>
      <c r="H45" s="325"/>
      <c r="I45" s="33"/>
      <c r="J45" s="43"/>
      <c r="K45" s="43"/>
      <c r="L45" s="43"/>
      <c r="M45" s="43"/>
    </row>
    <row r="46" spans="1:17" s="74" customFormat="1">
      <c r="A46" s="319"/>
      <c r="B46" s="33"/>
      <c r="C46" s="608"/>
      <c r="D46" s="41"/>
      <c r="E46" s="41"/>
      <c r="F46" s="42"/>
      <c r="G46" s="42"/>
      <c r="H46" s="325"/>
      <c r="I46" s="33"/>
      <c r="J46" s="43"/>
      <c r="K46" s="43"/>
      <c r="L46" s="43"/>
      <c r="M46" s="43"/>
    </row>
    <row r="47" spans="1:17" s="74" customFormat="1">
      <c r="A47" s="319"/>
      <c r="B47" s="33"/>
      <c r="C47" s="608"/>
      <c r="D47" s="41"/>
      <c r="E47" s="41"/>
      <c r="F47" s="42"/>
      <c r="G47" s="42"/>
      <c r="H47" s="325"/>
      <c r="I47" s="33"/>
      <c r="J47" s="43"/>
      <c r="K47" s="43"/>
      <c r="L47" s="43"/>
      <c r="M47" s="43"/>
    </row>
    <row r="48" spans="1:17" s="74" customFormat="1">
      <c r="A48" s="319"/>
      <c r="B48" s="33"/>
      <c r="C48" s="608"/>
      <c r="D48" s="41"/>
      <c r="E48" s="41"/>
      <c r="F48" s="42"/>
      <c r="G48" s="42"/>
      <c r="H48" s="325"/>
      <c r="I48" s="33"/>
      <c r="J48" s="43"/>
      <c r="K48" s="43"/>
      <c r="L48" s="43"/>
      <c r="M48" s="43"/>
    </row>
    <row r="49" spans="1:13" s="74" customFormat="1">
      <c r="A49" s="319"/>
      <c r="B49" s="33"/>
      <c r="C49" s="608"/>
      <c r="D49" s="41"/>
      <c r="E49" s="41"/>
      <c r="F49" s="42"/>
      <c r="G49" s="42"/>
      <c r="H49" s="325"/>
      <c r="I49" s="33"/>
      <c r="J49" s="43"/>
      <c r="K49" s="43"/>
      <c r="L49" s="43"/>
      <c r="M49" s="43"/>
    </row>
    <row r="50" spans="1:13" s="74" customFormat="1">
      <c r="A50" s="319"/>
      <c r="B50" s="33"/>
      <c r="C50" s="608"/>
      <c r="D50" s="41"/>
      <c r="E50" s="41"/>
      <c r="F50" s="42"/>
      <c r="G50" s="42"/>
      <c r="H50" s="325"/>
      <c r="I50" s="33"/>
      <c r="J50" s="43"/>
      <c r="K50" s="43"/>
      <c r="L50" s="43"/>
      <c r="M50" s="43"/>
    </row>
    <row r="51" spans="1:13" s="74" customFormat="1">
      <c r="A51" s="319"/>
      <c r="B51" s="33"/>
      <c r="C51" s="608"/>
      <c r="D51" s="41"/>
      <c r="E51" s="41"/>
      <c r="F51" s="42"/>
      <c r="G51" s="42"/>
      <c r="H51" s="325"/>
      <c r="I51" s="33"/>
      <c r="J51" s="43"/>
      <c r="K51" s="43"/>
      <c r="L51" s="43"/>
      <c r="M51" s="43"/>
    </row>
    <row r="52" spans="1:13" s="74" customFormat="1">
      <c r="A52" s="319"/>
      <c r="B52" s="33"/>
      <c r="C52" s="608"/>
      <c r="D52" s="41"/>
      <c r="E52" s="41"/>
      <c r="F52" s="42"/>
      <c r="G52" s="42"/>
      <c r="H52" s="325"/>
      <c r="I52" s="33"/>
      <c r="J52" s="43"/>
      <c r="K52" s="43"/>
      <c r="L52" s="43"/>
      <c r="M52" s="43"/>
    </row>
    <row r="53" spans="1:13" s="74" customFormat="1">
      <c r="A53" s="319"/>
      <c r="B53" s="33"/>
      <c r="C53" s="608"/>
      <c r="D53" s="41"/>
      <c r="E53" s="41"/>
      <c r="F53" s="42"/>
      <c r="G53" s="42"/>
      <c r="H53" s="325"/>
      <c r="I53" s="33"/>
      <c r="J53" s="43"/>
      <c r="K53" s="43"/>
      <c r="L53" s="43"/>
      <c r="M53" s="43"/>
    </row>
    <row r="54" spans="1:13" s="74" customFormat="1">
      <c r="A54" s="319"/>
      <c r="B54" s="33"/>
      <c r="C54" s="608"/>
      <c r="D54" s="41"/>
      <c r="E54" s="41"/>
      <c r="F54" s="42"/>
      <c r="G54" s="42"/>
      <c r="H54" s="325"/>
      <c r="I54" s="33"/>
      <c r="J54" s="43"/>
      <c r="K54" s="43"/>
      <c r="L54" s="43"/>
      <c r="M54" s="43"/>
    </row>
    <row r="55" spans="1:13" s="74" customFormat="1">
      <c r="A55" s="319"/>
      <c r="B55" s="33"/>
      <c r="C55" s="608"/>
      <c r="D55" s="41"/>
      <c r="E55" s="41"/>
      <c r="F55" s="42"/>
      <c r="G55" s="42"/>
      <c r="H55" s="325"/>
      <c r="I55" s="33"/>
      <c r="J55" s="43"/>
      <c r="K55" s="43"/>
      <c r="L55" s="43"/>
      <c r="M55" s="43"/>
    </row>
    <row r="56" spans="1:13" s="74" customFormat="1">
      <c r="A56" s="319"/>
      <c r="B56" s="33"/>
      <c r="C56" s="608"/>
      <c r="D56" s="41"/>
      <c r="E56" s="41"/>
      <c r="F56" s="42"/>
      <c r="G56" s="42"/>
      <c r="H56" s="325"/>
      <c r="I56" s="33"/>
      <c r="J56" s="43"/>
      <c r="K56" s="43"/>
      <c r="L56" s="43"/>
      <c r="M56" s="43"/>
    </row>
    <row r="57" spans="1:13" s="74" customFormat="1">
      <c r="A57" s="319"/>
      <c r="B57" s="33"/>
      <c r="C57" s="608"/>
      <c r="D57" s="41"/>
      <c r="E57" s="41"/>
      <c r="F57" s="42"/>
      <c r="G57" s="42"/>
      <c r="H57" s="325"/>
      <c r="I57" s="33"/>
      <c r="J57" s="43"/>
      <c r="K57" s="43"/>
      <c r="L57" s="43"/>
      <c r="M57" s="43"/>
    </row>
    <row r="58" spans="1:13" s="74" customFormat="1">
      <c r="A58" s="319"/>
      <c r="B58" s="33"/>
      <c r="C58" s="608"/>
      <c r="D58" s="41"/>
      <c r="E58" s="41"/>
      <c r="F58" s="42"/>
      <c r="G58" s="42"/>
      <c r="H58" s="325"/>
      <c r="I58" s="33"/>
      <c r="J58" s="43"/>
      <c r="K58" s="43"/>
      <c r="L58" s="43"/>
      <c r="M58" s="43"/>
    </row>
    <row r="59" spans="1:13" s="74" customFormat="1">
      <c r="A59" s="319"/>
      <c r="B59" s="33"/>
      <c r="C59" s="608"/>
      <c r="D59" s="41"/>
      <c r="E59" s="41"/>
      <c r="F59" s="42"/>
      <c r="G59" s="42"/>
      <c r="H59" s="325"/>
      <c r="I59" s="33"/>
      <c r="J59" s="43"/>
      <c r="K59" s="43"/>
      <c r="L59" s="43"/>
      <c r="M59" s="43"/>
    </row>
    <row r="60" spans="1:13" s="74" customFormat="1">
      <c r="A60" s="319"/>
      <c r="B60" s="33"/>
      <c r="C60" s="608"/>
      <c r="D60" s="41"/>
      <c r="E60" s="41"/>
      <c r="F60" s="42"/>
      <c r="G60" s="42"/>
      <c r="H60" s="325"/>
      <c r="I60" s="33"/>
      <c r="J60" s="43"/>
      <c r="K60" s="43"/>
      <c r="L60" s="43"/>
      <c r="M60" s="43"/>
    </row>
    <row r="61" spans="1:13" s="74" customFormat="1">
      <c r="A61" s="319"/>
      <c r="B61" s="33"/>
      <c r="C61" s="608"/>
      <c r="D61" s="41"/>
      <c r="E61" s="41"/>
      <c r="F61" s="42"/>
      <c r="G61" s="42"/>
      <c r="H61" s="325"/>
      <c r="I61" s="33"/>
      <c r="J61" s="43"/>
      <c r="K61" s="43"/>
      <c r="L61" s="43"/>
      <c r="M61" s="43"/>
    </row>
    <row r="62" spans="1:13" s="74" customFormat="1">
      <c r="A62" s="319"/>
      <c r="B62" s="33"/>
      <c r="C62" s="608"/>
      <c r="D62" s="41"/>
      <c r="E62" s="41"/>
      <c r="F62" s="42"/>
      <c r="G62" s="42"/>
      <c r="H62" s="325"/>
      <c r="I62" s="33"/>
      <c r="J62" s="43"/>
      <c r="K62" s="43"/>
      <c r="L62" s="43"/>
      <c r="M62" s="43"/>
    </row>
    <row r="63" spans="1:13" s="74" customFormat="1">
      <c r="A63" s="319"/>
      <c r="B63" s="33"/>
      <c r="C63" s="608"/>
      <c r="D63" s="41"/>
      <c r="E63" s="41"/>
      <c r="F63" s="42"/>
      <c r="G63" s="42"/>
      <c r="H63" s="325"/>
      <c r="I63" s="33"/>
      <c r="J63" s="43"/>
      <c r="K63" s="43"/>
      <c r="L63" s="43"/>
      <c r="M63" s="43"/>
    </row>
    <row r="64" spans="1:13" s="74" customFormat="1">
      <c r="A64" s="319"/>
      <c r="B64" s="33"/>
      <c r="C64" s="608"/>
      <c r="D64" s="41"/>
      <c r="E64" s="41"/>
      <c r="F64" s="42"/>
      <c r="G64" s="42"/>
      <c r="H64" s="325"/>
      <c r="I64" s="33"/>
      <c r="J64" s="43"/>
      <c r="K64" s="43"/>
      <c r="L64" s="43"/>
      <c r="M64" s="43"/>
    </row>
    <row r="65" spans="1:13" s="74" customFormat="1">
      <c r="A65" s="319"/>
      <c r="B65" s="33"/>
      <c r="C65" s="608"/>
      <c r="D65" s="41"/>
      <c r="E65" s="41"/>
      <c r="F65" s="42"/>
      <c r="G65" s="42"/>
      <c r="H65" s="325"/>
      <c r="I65" s="33"/>
      <c r="J65" s="43"/>
      <c r="K65" s="43"/>
      <c r="L65" s="43"/>
      <c r="M65" s="43"/>
    </row>
    <row r="66" spans="1:13" s="74" customFormat="1">
      <c r="A66" s="319"/>
      <c r="B66" s="33"/>
      <c r="C66" s="608"/>
      <c r="D66" s="41"/>
      <c r="E66" s="41"/>
      <c r="F66" s="42"/>
      <c r="G66" s="42"/>
      <c r="H66" s="325"/>
      <c r="I66" s="33"/>
      <c r="J66" s="43"/>
      <c r="K66" s="43"/>
      <c r="L66" s="43"/>
      <c r="M66" s="43"/>
    </row>
    <row r="67" spans="1:13" s="74" customFormat="1">
      <c r="A67" s="319"/>
      <c r="B67" s="33"/>
      <c r="C67" s="608"/>
      <c r="D67" s="41"/>
      <c r="E67" s="41"/>
      <c r="F67" s="42"/>
      <c r="G67" s="42"/>
      <c r="H67" s="325"/>
      <c r="I67" s="33"/>
      <c r="J67" s="43"/>
      <c r="K67" s="43"/>
      <c r="L67" s="43"/>
      <c r="M67" s="43"/>
    </row>
    <row r="68" spans="1:13" s="74" customFormat="1">
      <c r="A68" s="319"/>
      <c r="B68" s="33"/>
      <c r="C68" s="608"/>
      <c r="D68" s="41"/>
      <c r="E68" s="41"/>
      <c r="F68" s="42"/>
      <c r="G68" s="42"/>
      <c r="H68" s="325"/>
      <c r="I68" s="33"/>
      <c r="J68" s="43"/>
      <c r="K68" s="43"/>
      <c r="L68" s="43"/>
      <c r="M68" s="43"/>
    </row>
    <row r="69" spans="1:13" s="74" customFormat="1">
      <c r="A69" s="319"/>
      <c r="B69" s="33"/>
      <c r="C69" s="608"/>
      <c r="D69" s="41"/>
      <c r="E69" s="41"/>
      <c r="F69" s="42"/>
      <c r="G69" s="42"/>
      <c r="H69" s="325"/>
      <c r="I69" s="33"/>
      <c r="J69" s="43"/>
      <c r="K69" s="43"/>
      <c r="L69" s="43"/>
      <c r="M69" s="43"/>
    </row>
    <row r="70" spans="1:13" s="74" customFormat="1">
      <c r="A70" s="319"/>
      <c r="B70" s="33"/>
      <c r="C70" s="608"/>
      <c r="D70" s="41"/>
      <c r="E70" s="41"/>
      <c r="F70" s="42"/>
      <c r="G70" s="42"/>
      <c r="H70" s="325"/>
      <c r="I70" s="33"/>
      <c r="J70" s="43"/>
      <c r="K70" s="43"/>
      <c r="L70" s="43"/>
      <c r="M70" s="43"/>
    </row>
    <row r="71" spans="1:13" s="74" customFormat="1">
      <c r="A71" s="319"/>
      <c r="B71" s="33"/>
      <c r="C71" s="608"/>
      <c r="D71" s="41"/>
      <c r="E71" s="41"/>
      <c r="F71" s="42"/>
      <c r="G71" s="42"/>
      <c r="H71" s="325"/>
      <c r="I71" s="33"/>
      <c r="J71" s="43"/>
      <c r="K71" s="43"/>
      <c r="L71" s="43"/>
      <c r="M71" s="43"/>
    </row>
    <row r="72" spans="1:13" s="74" customFormat="1">
      <c r="A72" s="319"/>
      <c r="B72" s="33"/>
      <c r="C72" s="608"/>
      <c r="D72" s="41"/>
      <c r="E72" s="41"/>
      <c r="F72" s="42"/>
      <c r="G72" s="42"/>
      <c r="H72" s="325"/>
      <c r="I72" s="33"/>
      <c r="J72" s="43"/>
      <c r="K72" s="43"/>
      <c r="L72" s="43"/>
      <c r="M72" s="43"/>
    </row>
    <row r="73" spans="1:13" s="74" customFormat="1">
      <c r="A73" s="319"/>
      <c r="B73" s="33"/>
      <c r="C73" s="608"/>
      <c r="D73" s="41"/>
      <c r="E73" s="41"/>
      <c r="F73" s="42"/>
      <c r="G73" s="42"/>
      <c r="H73" s="325"/>
      <c r="I73" s="33"/>
      <c r="J73" s="43"/>
      <c r="K73" s="43"/>
      <c r="L73" s="43"/>
      <c r="M73" s="43"/>
    </row>
    <row r="74" spans="1:13" s="74" customFormat="1">
      <c r="A74" s="319"/>
      <c r="B74" s="33"/>
      <c r="C74" s="608"/>
      <c r="D74" s="41"/>
      <c r="E74" s="41"/>
      <c r="F74" s="42"/>
      <c r="G74" s="42"/>
      <c r="H74" s="325"/>
      <c r="I74" s="33"/>
      <c r="J74" s="43"/>
      <c r="K74" s="43"/>
      <c r="L74" s="43"/>
      <c r="M74" s="43"/>
    </row>
    <row r="75" spans="1:13" s="74" customFormat="1">
      <c r="A75" s="319"/>
      <c r="B75" s="33"/>
      <c r="C75" s="608"/>
      <c r="D75" s="41"/>
      <c r="E75" s="41"/>
      <c r="F75" s="42"/>
      <c r="G75" s="42"/>
      <c r="H75" s="325"/>
      <c r="I75" s="33"/>
      <c r="J75" s="43"/>
      <c r="K75" s="43"/>
      <c r="L75" s="43"/>
      <c r="M75" s="43"/>
    </row>
    <row r="76" spans="1:13" s="74" customFormat="1">
      <c r="A76" s="319"/>
      <c r="B76" s="33"/>
      <c r="C76" s="608"/>
      <c r="D76" s="41"/>
      <c r="E76" s="41"/>
      <c r="F76" s="42"/>
      <c r="G76" s="42"/>
      <c r="H76" s="325"/>
      <c r="I76" s="33"/>
      <c r="J76" s="43"/>
      <c r="K76" s="43"/>
      <c r="L76" s="43"/>
      <c r="M76" s="43"/>
    </row>
    <row r="77" spans="1:13" s="74" customFormat="1">
      <c r="A77" s="319"/>
      <c r="B77" s="33"/>
      <c r="C77" s="608"/>
      <c r="D77" s="41"/>
      <c r="E77" s="41"/>
      <c r="F77" s="42"/>
      <c r="G77" s="42"/>
      <c r="H77" s="325"/>
      <c r="I77" s="33"/>
      <c r="J77" s="43"/>
      <c r="K77" s="43"/>
      <c r="L77" s="43"/>
      <c r="M77" s="43"/>
    </row>
    <row r="78" spans="1:13" s="74" customFormat="1">
      <c r="A78" s="319"/>
      <c r="B78" s="33"/>
      <c r="C78" s="608"/>
      <c r="D78" s="41"/>
      <c r="E78" s="41"/>
      <c r="F78" s="42"/>
      <c r="G78" s="42"/>
      <c r="H78" s="325"/>
      <c r="I78" s="33"/>
      <c r="J78" s="43"/>
      <c r="K78" s="43"/>
      <c r="L78" s="43"/>
      <c r="M78" s="43"/>
    </row>
    <row r="79" spans="1:13" s="74" customFormat="1">
      <c r="A79" s="319"/>
      <c r="B79" s="33"/>
      <c r="C79" s="608"/>
      <c r="D79" s="41"/>
      <c r="E79" s="41"/>
      <c r="F79" s="42"/>
      <c r="G79" s="42"/>
      <c r="H79" s="325"/>
      <c r="I79" s="33"/>
      <c r="J79" s="43"/>
      <c r="K79" s="43"/>
      <c r="L79" s="43"/>
      <c r="M79" s="43"/>
    </row>
    <row r="80" spans="1:13" s="74" customFormat="1">
      <c r="A80" s="319"/>
      <c r="B80" s="33"/>
      <c r="C80" s="608"/>
      <c r="D80" s="41"/>
      <c r="E80" s="41"/>
      <c r="F80" s="42"/>
      <c r="G80" s="42"/>
      <c r="H80" s="325"/>
      <c r="I80" s="33"/>
      <c r="J80" s="43"/>
      <c r="K80" s="43"/>
      <c r="L80" s="43"/>
      <c r="M80" s="43"/>
    </row>
    <row r="81" spans="1:13" s="74" customFormat="1">
      <c r="A81" s="319"/>
      <c r="B81" s="33"/>
      <c r="C81" s="608"/>
      <c r="D81" s="41"/>
      <c r="E81" s="41"/>
      <c r="F81" s="42"/>
      <c r="G81" s="42"/>
      <c r="H81" s="325"/>
      <c r="I81" s="33"/>
      <c r="J81" s="43"/>
      <c r="K81" s="43"/>
      <c r="L81" s="43"/>
      <c r="M81" s="43"/>
    </row>
    <row r="82" spans="1:13" s="74" customFormat="1">
      <c r="A82" s="319"/>
      <c r="B82" s="33"/>
      <c r="C82" s="608"/>
      <c r="D82" s="41"/>
      <c r="E82" s="41"/>
      <c r="F82" s="42"/>
      <c r="G82" s="42"/>
      <c r="H82" s="325"/>
      <c r="I82" s="33"/>
      <c r="J82" s="43"/>
      <c r="K82" s="43"/>
      <c r="L82" s="43"/>
      <c r="M82" s="43"/>
    </row>
    <row r="83" spans="1:13" s="74" customFormat="1">
      <c r="A83" s="319"/>
      <c r="B83" s="33"/>
      <c r="C83" s="608"/>
      <c r="D83" s="41"/>
      <c r="E83" s="41"/>
      <c r="F83" s="42"/>
      <c r="G83" s="42"/>
      <c r="H83" s="325"/>
      <c r="I83" s="33"/>
      <c r="J83" s="43"/>
      <c r="K83" s="43"/>
      <c r="L83" s="43"/>
      <c r="M83" s="43"/>
    </row>
    <row r="84" spans="1:13" s="74" customFormat="1">
      <c r="A84" s="319"/>
      <c r="B84" s="33"/>
      <c r="C84" s="608"/>
      <c r="D84" s="41"/>
      <c r="E84" s="41"/>
      <c r="F84" s="42"/>
      <c r="G84" s="42"/>
      <c r="H84" s="325"/>
      <c r="I84" s="33"/>
      <c r="J84" s="43"/>
      <c r="K84" s="43"/>
      <c r="L84" s="43"/>
      <c r="M84" s="43"/>
    </row>
    <row r="85" spans="1:13" s="74" customFormat="1">
      <c r="A85" s="319"/>
      <c r="B85" s="33"/>
      <c r="C85" s="608"/>
      <c r="D85" s="41"/>
      <c r="E85" s="41"/>
      <c r="F85" s="42"/>
      <c r="G85" s="42"/>
      <c r="H85" s="325"/>
      <c r="I85" s="33"/>
      <c r="J85" s="43"/>
      <c r="K85" s="43"/>
      <c r="L85" s="43"/>
      <c r="M85" s="43"/>
    </row>
    <row r="86" spans="1:13" s="74" customFormat="1">
      <c r="A86" s="319"/>
      <c r="B86" s="33"/>
      <c r="C86" s="608"/>
      <c r="D86" s="41"/>
      <c r="E86" s="41"/>
      <c r="F86" s="42"/>
      <c r="G86" s="42"/>
      <c r="H86" s="325"/>
      <c r="I86" s="33"/>
      <c r="J86" s="43"/>
      <c r="K86" s="43"/>
      <c r="L86" s="43"/>
      <c r="M86" s="43"/>
    </row>
    <row r="87" spans="1:13" s="74" customFormat="1">
      <c r="A87" s="319"/>
      <c r="B87" s="33"/>
      <c r="C87" s="608"/>
      <c r="D87" s="41"/>
      <c r="E87" s="41"/>
      <c r="F87" s="42"/>
      <c r="G87" s="42"/>
      <c r="H87" s="325"/>
      <c r="I87" s="33"/>
      <c r="J87" s="43"/>
      <c r="K87" s="43"/>
      <c r="L87" s="43"/>
      <c r="M87" s="43"/>
    </row>
    <row r="88" spans="1:13" s="74" customFormat="1">
      <c r="A88" s="319"/>
      <c r="B88" s="33"/>
      <c r="C88" s="608"/>
      <c r="D88" s="41"/>
      <c r="E88" s="41"/>
      <c r="F88" s="42"/>
      <c r="G88" s="42"/>
      <c r="H88" s="325"/>
      <c r="I88" s="33"/>
      <c r="J88" s="43"/>
      <c r="K88" s="43"/>
      <c r="L88" s="43"/>
      <c r="M88" s="43"/>
    </row>
    <row r="89" spans="1:13" s="74" customFormat="1">
      <c r="A89" s="319"/>
      <c r="B89" s="33"/>
      <c r="C89" s="608"/>
      <c r="D89" s="41"/>
      <c r="E89" s="41"/>
      <c r="F89" s="42"/>
      <c r="G89" s="42"/>
      <c r="H89" s="325"/>
      <c r="I89" s="33"/>
      <c r="J89" s="43"/>
      <c r="K89" s="43"/>
      <c r="L89" s="43"/>
      <c r="M89" s="43"/>
    </row>
    <row r="90" spans="1:13" s="74" customFormat="1">
      <c r="A90" s="319"/>
      <c r="B90" s="33"/>
      <c r="C90" s="608"/>
      <c r="D90" s="41"/>
      <c r="E90" s="41"/>
      <c r="F90" s="42"/>
      <c r="G90" s="42"/>
      <c r="H90" s="325"/>
      <c r="I90" s="33"/>
      <c r="J90" s="43"/>
      <c r="K90" s="43"/>
      <c r="L90" s="43"/>
      <c r="M90" s="43"/>
    </row>
    <row r="91" spans="1:13" s="74" customFormat="1">
      <c r="A91" s="319"/>
      <c r="B91" s="33"/>
      <c r="C91" s="608"/>
      <c r="D91" s="41"/>
      <c r="E91" s="41"/>
      <c r="F91" s="42"/>
      <c r="G91" s="42"/>
      <c r="H91" s="325"/>
      <c r="I91" s="33"/>
      <c r="J91" s="43"/>
      <c r="K91" s="43"/>
      <c r="L91" s="43"/>
      <c r="M91" s="43"/>
    </row>
    <row r="92" spans="1:13" s="74" customFormat="1">
      <c r="A92" s="319"/>
      <c r="B92" s="33"/>
      <c r="C92" s="608"/>
      <c r="D92" s="41"/>
      <c r="E92" s="41"/>
      <c r="F92" s="42"/>
      <c r="G92" s="42"/>
      <c r="H92" s="325"/>
      <c r="I92" s="33"/>
      <c r="J92" s="43"/>
      <c r="K92" s="43"/>
      <c r="L92" s="43"/>
      <c r="M92" s="43"/>
    </row>
    <row r="93" spans="1:13" s="74" customFormat="1">
      <c r="A93" s="319"/>
      <c r="B93" s="33"/>
      <c r="C93" s="608"/>
      <c r="D93" s="41"/>
      <c r="E93" s="41"/>
      <c r="F93" s="42"/>
      <c r="G93" s="42"/>
      <c r="H93" s="325"/>
      <c r="I93" s="33"/>
      <c r="J93" s="43"/>
      <c r="K93" s="43"/>
      <c r="L93" s="43"/>
      <c r="M93" s="43"/>
    </row>
    <row r="94" spans="1:13" s="74" customFormat="1">
      <c r="A94" s="319"/>
      <c r="B94" s="33"/>
      <c r="C94" s="608"/>
      <c r="D94" s="41"/>
      <c r="E94" s="41"/>
      <c r="F94" s="42"/>
      <c r="G94" s="42"/>
      <c r="H94" s="325"/>
      <c r="I94" s="33"/>
      <c r="J94" s="43"/>
      <c r="K94" s="43"/>
      <c r="L94" s="43"/>
      <c r="M94" s="43"/>
    </row>
    <row r="95" spans="1:13" s="74" customFormat="1">
      <c r="A95" s="319"/>
      <c r="B95" s="33"/>
      <c r="C95" s="608"/>
      <c r="D95" s="41"/>
      <c r="E95" s="41"/>
      <c r="F95" s="42"/>
      <c r="G95" s="42"/>
      <c r="H95" s="325"/>
      <c r="I95" s="33"/>
      <c r="J95" s="43"/>
      <c r="K95" s="43"/>
      <c r="L95" s="43"/>
      <c r="M95" s="43"/>
    </row>
    <row r="96" spans="1:13" s="74" customFormat="1">
      <c r="A96" s="319"/>
      <c r="B96" s="33"/>
      <c r="C96" s="608"/>
      <c r="D96" s="41"/>
      <c r="E96" s="41"/>
      <c r="F96" s="42"/>
      <c r="G96" s="42"/>
      <c r="H96" s="325"/>
      <c r="I96" s="33"/>
      <c r="J96" s="43"/>
      <c r="K96" s="43"/>
      <c r="L96" s="43"/>
      <c r="M96" s="43"/>
    </row>
    <row r="97" spans="1:13" s="74" customFormat="1">
      <c r="A97" s="319"/>
      <c r="B97" s="33"/>
      <c r="C97" s="608"/>
      <c r="D97" s="41"/>
      <c r="E97" s="41"/>
      <c r="F97" s="42"/>
      <c r="G97" s="42"/>
      <c r="H97" s="325"/>
      <c r="I97" s="33"/>
      <c r="J97" s="43"/>
      <c r="K97" s="43"/>
      <c r="L97" s="43"/>
      <c r="M97" s="43"/>
    </row>
    <row r="98" spans="1:13" s="74" customFormat="1">
      <c r="A98" s="319"/>
      <c r="B98" s="33"/>
      <c r="C98" s="608"/>
      <c r="D98" s="41"/>
      <c r="E98" s="41"/>
      <c r="F98" s="42"/>
      <c r="G98" s="42"/>
      <c r="H98" s="325"/>
      <c r="I98" s="33"/>
      <c r="J98" s="43"/>
      <c r="K98" s="43"/>
      <c r="L98" s="43"/>
      <c r="M98" s="43"/>
    </row>
    <row r="99" spans="1:13" s="74" customFormat="1">
      <c r="A99" s="319"/>
      <c r="B99" s="33"/>
      <c r="C99" s="608"/>
      <c r="D99" s="41"/>
      <c r="E99" s="41"/>
      <c r="F99" s="42"/>
      <c r="G99" s="42"/>
      <c r="H99" s="325"/>
      <c r="I99" s="33"/>
      <c r="J99" s="43"/>
      <c r="K99" s="43"/>
      <c r="L99" s="43"/>
      <c r="M99" s="43"/>
    </row>
    <row r="100" spans="1:13" s="74" customFormat="1">
      <c r="A100" s="319"/>
      <c r="B100" s="33"/>
      <c r="C100" s="608"/>
      <c r="D100" s="41"/>
      <c r="E100" s="41"/>
      <c r="F100" s="42"/>
      <c r="G100" s="42"/>
      <c r="H100" s="325"/>
      <c r="I100" s="33"/>
      <c r="J100" s="43"/>
      <c r="K100" s="43"/>
      <c r="L100" s="43"/>
      <c r="M100" s="43"/>
    </row>
    <row r="101" spans="1:13" s="74" customFormat="1">
      <c r="A101" s="319"/>
      <c r="B101" s="33"/>
      <c r="C101" s="608"/>
      <c r="D101" s="41"/>
      <c r="E101" s="41"/>
      <c r="F101" s="42"/>
      <c r="G101" s="42"/>
      <c r="H101" s="325"/>
      <c r="I101" s="33"/>
      <c r="J101" s="43"/>
      <c r="K101" s="43"/>
      <c r="L101" s="43"/>
      <c r="M101" s="43"/>
    </row>
    <row r="102" spans="1:13" s="74" customFormat="1">
      <c r="A102" s="319"/>
      <c r="B102" s="33"/>
      <c r="C102" s="608"/>
      <c r="D102" s="41"/>
      <c r="E102" s="41"/>
      <c r="F102" s="42"/>
      <c r="G102" s="42"/>
      <c r="H102" s="325"/>
      <c r="I102" s="33"/>
      <c r="J102" s="43"/>
      <c r="K102" s="43"/>
      <c r="L102" s="43"/>
      <c r="M102" s="43"/>
    </row>
    <row r="103" spans="1:13" s="74" customFormat="1">
      <c r="A103" s="319"/>
      <c r="B103" s="33"/>
      <c r="C103" s="608"/>
      <c r="D103" s="41"/>
      <c r="E103" s="41"/>
      <c r="F103" s="42"/>
      <c r="G103" s="42"/>
      <c r="H103" s="325"/>
      <c r="I103" s="33"/>
      <c r="J103" s="43"/>
      <c r="K103" s="43"/>
      <c r="L103" s="43"/>
      <c r="M103" s="43"/>
    </row>
    <row r="104" spans="1:13" s="74" customFormat="1">
      <c r="A104" s="319"/>
      <c r="B104" s="33"/>
      <c r="C104" s="608"/>
      <c r="D104" s="41"/>
      <c r="E104" s="41"/>
      <c r="F104" s="42"/>
      <c r="G104" s="42"/>
      <c r="H104" s="325"/>
      <c r="I104" s="33"/>
      <c r="J104" s="43"/>
      <c r="K104" s="43"/>
      <c r="L104" s="43"/>
      <c r="M104" s="43"/>
    </row>
    <row r="105" spans="1:13" s="74" customFormat="1">
      <c r="A105" s="319"/>
      <c r="B105" s="33"/>
      <c r="C105" s="608"/>
      <c r="D105" s="41"/>
      <c r="E105" s="41"/>
      <c r="F105" s="42"/>
      <c r="G105" s="42"/>
      <c r="H105" s="325"/>
      <c r="I105" s="33"/>
      <c r="J105" s="43"/>
      <c r="K105" s="43"/>
      <c r="L105" s="43"/>
      <c r="M105" s="43"/>
    </row>
    <row r="106" spans="1:13" s="74" customFormat="1">
      <c r="A106" s="319"/>
      <c r="B106" s="33"/>
      <c r="C106" s="608"/>
      <c r="D106" s="41"/>
      <c r="E106" s="41"/>
      <c r="F106" s="42"/>
      <c r="G106" s="42"/>
      <c r="H106" s="325"/>
      <c r="I106" s="33"/>
      <c r="J106" s="43"/>
      <c r="K106" s="43"/>
      <c r="L106" s="43"/>
      <c r="M106" s="43"/>
    </row>
    <row r="107" spans="1:13" s="74" customFormat="1">
      <c r="A107" s="319"/>
      <c r="B107" s="33"/>
      <c r="C107" s="608"/>
      <c r="D107" s="41"/>
      <c r="E107" s="41"/>
      <c r="F107" s="42"/>
      <c r="G107" s="42"/>
      <c r="H107" s="325"/>
      <c r="I107" s="33"/>
      <c r="J107" s="43"/>
      <c r="K107" s="43"/>
      <c r="L107" s="43"/>
      <c r="M107" s="43"/>
    </row>
    <row r="108" spans="1:13" s="74" customFormat="1">
      <c r="A108" s="319"/>
      <c r="B108" s="33"/>
      <c r="C108" s="608"/>
      <c r="D108" s="41"/>
      <c r="E108" s="41"/>
      <c r="F108" s="42"/>
      <c r="G108" s="42"/>
      <c r="H108" s="325"/>
      <c r="I108" s="33"/>
      <c r="J108" s="43"/>
      <c r="K108" s="43"/>
      <c r="L108" s="43"/>
      <c r="M108" s="43"/>
    </row>
    <row r="109" spans="1:13" s="74" customFormat="1">
      <c r="A109" s="319"/>
      <c r="B109" s="33"/>
      <c r="C109" s="608"/>
      <c r="D109" s="41"/>
      <c r="E109" s="41"/>
      <c r="F109" s="42"/>
      <c r="G109" s="42"/>
      <c r="H109" s="325"/>
      <c r="I109" s="33"/>
      <c r="J109" s="43"/>
      <c r="K109" s="43"/>
      <c r="L109" s="43"/>
      <c r="M109" s="43"/>
    </row>
    <row r="110" spans="1:13" s="74" customFormat="1">
      <c r="A110" s="319"/>
      <c r="B110" s="33"/>
      <c r="C110" s="608"/>
      <c r="D110" s="41"/>
      <c r="E110" s="41"/>
      <c r="F110" s="42"/>
      <c r="G110" s="42"/>
      <c r="H110" s="325"/>
      <c r="I110" s="33"/>
      <c r="J110" s="43"/>
      <c r="K110" s="43"/>
      <c r="L110" s="43"/>
      <c r="M110" s="43"/>
    </row>
    <row r="111" spans="1:13" s="74" customFormat="1">
      <c r="A111" s="319"/>
      <c r="B111" s="33"/>
      <c r="C111" s="608"/>
      <c r="D111" s="41"/>
      <c r="E111" s="41"/>
      <c r="F111" s="42"/>
      <c r="G111" s="42"/>
      <c r="H111" s="325"/>
      <c r="I111" s="33"/>
      <c r="J111" s="43"/>
      <c r="K111" s="43"/>
      <c r="L111" s="43"/>
      <c r="M111" s="43"/>
    </row>
    <row r="112" spans="1:13" s="74" customFormat="1">
      <c r="A112" s="319"/>
      <c r="B112" s="33"/>
      <c r="C112" s="608"/>
      <c r="D112" s="41"/>
      <c r="E112" s="41"/>
      <c r="F112" s="42"/>
      <c r="G112" s="42"/>
      <c r="H112" s="325"/>
      <c r="I112" s="33"/>
      <c r="J112" s="43"/>
      <c r="K112" s="43"/>
      <c r="L112" s="43"/>
      <c r="M112" s="43"/>
    </row>
    <row r="113" spans="1:13" s="74" customFormat="1">
      <c r="A113" s="319"/>
      <c r="B113" s="33"/>
      <c r="C113" s="608"/>
      <c r="D113" s="41"/>
      <c r="E113" s="41"/>
      <c r="F113" s="42"/>
      <c r="G113" s="42"/>
      <c r="H113" s="325"/>
      <c r="I113" s="33"/>
      <c r="J113" s="43"/>
      <c r="K113" s="43"/>
      <c r="L113" s="43"/>
      <c r="M113" s="43"/>
    </row>
    <row r="114" spans="1:13" s="74" customFormat="1">
      <c r="A114" s="319"/>
      <c r="B114" s="33"/>
      <c r="C114" s="608"/>
      <c r="D114" s="41"/>
      <c r="E114" s="41"/>
      <c r="F114" s="42"/>
      <c r="G114" s="42"/>
      <c r="H114" s="325"/>
      <c r="I114" s="33"/>
      <c r="J114" s="43"/>
      <c r="K114" s="43"/>
      <c r="L114" s="43"/>
      <c r="M114" s="43"/>
    </row>
    <row r="115" spans="1:13" s="74" customFormat="1">
      <c r="A115" s="319"/>
      <c r="B115" s="33"/>
      <c r="C115" s="608"/>
      <c r="D115" s="41"/>
      <c r="E115" s="41"/>
      <c r="F115" s="42"/>
      <c r="G115" s="42"/>
      <c r="H115" s="325"/>
      <c r="I115" s="33"/>
      <c r="J115" s="43"/>
      <c r="K115" s="43"/>
      <c r="L115" s="43"/>
      <c r="M115" s="43"/>
    </row>
    <row r="116" spans="1:13" s="74" customFormat="1">
      <c r="A116" s="319"/>
      <c r="B116" s="33"/>
      <c r="C116" s="608"/>
      <c r="D116" s="41"/>
      <c r="E116" s="41"/>
      <c r="F116" s="42"/>
      <c r="G116" s="42"/>
      <c r="H116" s="325"/>
      <c r="I116" s="33"/>
      <c r="J116" s="43"/>
      <c r="K116" s="43"/>
      <c r="L116" s="43"/>
      <c r="M116" s="43"/>
    </row>
    <row r="117" spans="1:13" s="74" customFormat="1">
      <c r="A117" s="319"/>
      <c r="B117" s="33"/>
      <c r="C117" s="608"/>
      <c r="D117" s="41"/>
      <c r="E117" s="41"/>
      <c r="F117" s="42"/>
      <c r="G117" s="42"/>
      <c r="H117" s="325"/>
      <c r="I117" s="33"/>
      <c r="J117" s="43"/>
      <c r="K117" s="43"/>
      <c r="L117" s="43"/>
      <c r="M117" s="43"/>
    </row>
    <row r="118" spans="1:13" s="74" customFormat="1">
      <c r="A118" s="319"/>
      <c r="B118" s="33"/>
      <c r="C118" s="608"/>
      <c r="D118" s="41"/>
      <c r="E118" s="41"/>
      <c r="F118" s="42"/>
      <c r="G118" s="42"/>
      <c r="H118" s="325"/>
      <c r="I118" s="33"/>
      <c r="J118" s="43"/>
      <c r="K118" s="43"/>
      <c r="L118" s="43"/>
      <c r="M118" s="43"/>
    </row>
    <row r="119" spans="1:13" s="74" customFormat="1">
      <c r="A119" s="319"/>
      <c r="B119" s="33"/>
      <c r="C119" s="608"/>
      <c r="D119" s="41"/>
      <c r="E119" s="41"/>
      <c r="F119" s="42"/>
      <c r="G119" s="42"/>
      <c r="H119" s="325"/>
      <c r="I119" s="33"/>
      <c r="J119" s="43"/>
      <c r="K119" s="43"/>
      <c r="L119" s="43"/>
      <c r="M119" s="43"/>
    </row>
    <row r="120" spans="1:13" s="74" customFormat="1">
      <c r="A120" s="319"/>
      <c r="B120" s="33"/>
      <c r="C120" s="608"/>
      <c r="D120" s="41"/>
      <c r="E120" s="41"/>
      <c r="F120" s="42"/>
      <c r="G120" s="42"/>
      <c r="H120" s="325"/>
      <c r="I120" s="33"/>
      <c r="J120" s="43"/>
      <c r="K120" s="43"/>
      <c r="L120" s="43"/>
      <c r="M120" s="43"/>
    </row>
    <row r="121" spans="1:13" s="74" customFormat="1">
      <c r="A121" s="319"/>
      <c r="B121" s="33"/>
      <c r="C121" s="608"/>
      <c r="D121" s="41"/>
      <c r="E121" s="41"/>
      <c r="F121" s="42"/>
      <c r="G121" s="42"/>
      <c r="H121" s="325"/>
      <c r="I121" s="33"/>
      <c r="J121" s="43"/>
      <c r="K121" s="43"/>
      <c r="L121" s="43"/>
      <c r="M121" s="43"/>
    </row>
    <row r="122" spans="1:13" s="74" customFormat="1">
      <c r="A122" s="319"/>
      <c r="B122" s="33"/>
      <c r="C122" s="608"/>
      <c r="D122" s="41"/>
      <c r="E122" s="41"/>
      <c r="F122" s="42"/>
      <c r="G122" s="42"/>
      <c r="H122" s="325"/>
      <c r="I122" s="33"/>
      <c r="J122" s="43"/>
      <c r="K122" s="43"/>
      <c r="L122" s="43"/>
      <c r="M122" s="43"/>
    </row>
    <row r="123" spans="1:13" s="74" customFormat="1">
      <c r="A123" s="319"/>
      <c r="B123" s="33"/>
      <c r="C123" s="608"/>
      <c r="D123" s="41"/>
      <c r="E123" s="41"/>
      <c r="F123" s="42"/>
      <c r="G123" s="42"/>
      <c r="H123" s="325"/>
      <c r="I123" s="33"/>
      <c r="J123" s="43"/>
      <c r="K123" s="43"/>
      <c r="L123" s="43"/>
      <c r="M123" s="43"/>
    </row>
    <row r="124" spans="1:13" s="74" customFormat="1">
      <c r="A124" s="319"/>
      <c r="B124" s="33"/>
      <c r="C124" s="608"/>
      <c r="D124" s="41"/>
      <c r="E124" s="41"/>
      <c r="F124" s="42"/>
      <c r="G124" s="42"/>
      <c r="H124" s="325"/>
      <c r="I124" s="33"/>
      <c r="J124" s="43"/>
      <c r="K124" s="43"/>
      <c r="L124" s="43"/>
      <c r="M124" s="43"/>
    </row>
    <row r="125" spans="1:13" s="74" customFormat="1">
      <c r="A125" s="319"/>
      <c r="B125" s="33"/>
      <c r="C125" s="608"/>
      <c r="D125" s="41"/>
      <c r="E125" s="41"/>
      <c r="F125" s="42"/>
      <c r="G125" s="42"/>
      <c r="H125" s="325"/>
      <c r="I125" s="33"/>
      <c r="J125" s="43"/>
      <c r="K125" s="43"/>
      <c r="L125" s="43"/>
      <c r="M125" s="43"/>
    </row>
    <row r="126" spans="1:13" s="74" customFormat="1">
      <c r="A126" s="319"/>
      <c r="B126" s="33"/>
      <c r="C126" s="608"/>
      <c r="D126" s="41"/>
      <c r="E126" s="41"/>
      <c r="F126" s="42"/>
      <c r="G126" s="42"/>
      <c r="H126" s="325"/>
      <c r="I126" s="33"/>
      <c r="J126" s="43"/>
      <c r="K126" s="43"/>
      <c r="L126" s="43"/>
      <c r="M126" s="43"/>
    </row>
    <row r="127" spans="1:13" s="74" customFormat="1">
      <c r="A127" s="319"/>
      <c r="B127" s="33"/>
      <c r="C127" s="608"/>
      <c r="D127" s="41"/>
      <c r="E127" s="41"/>
      <c r="F127" s="42"/>
      <c r="G127" s="42"/>
      <c r="H127" s="325"/>
      <c r="I127" s="33"/>
      <c r="J127" s="43"/>
      <c r="K127" s="43"/>
      <c r="L127" s="43"/>
      <c r="M127" s="43"/>
    </row>
    <row r="128" spans="1:13" s="74" customFormat="1">
      <c r="A128" s="319"/>
      <c r="B128" s="33"/>
      <c r="C128" s="608"/>
      <c r="D128" s="41"/>
      <c r="E128" s="41"/>
      <c r="F128" s="42"/>
      <c r="G128" s="42"/>
      <c r="H128" s="325"/>
      <c r="I128" s="33"/>
      <c r="J128" s="43"/>
      <c r="K128" s="43"/>
      <c r="L128" s="43"/>
      <c r="M128" s="43"/>
    </row>
    <row r="129" spans="1:13" s="74" customFormat="1">
      <c r="A129" s="319"/>
      <c r="B129" s="33"/>
      <c r="C129" s="608"/>
      <c r="D129" s="41"/>
      <c r="E129" s="41"/>
      <c r="F129" s="42"/>
      <c r="G129" s="42"/>
      <c r="H129" s="325"/>
      <c r="I129" s="33"/>
      <c r="J129" s="43"/>
      <c r="K129" s="43"/>
      <c r="L129" s="43"/>
      <c r="M129" s="43"/>
    </row>
    <row r="130" spans="1:13" s="74" customFormat="1">
      <c r="A130" s="319"/>
      <c r="B130" s="33"/>
      <c r="C130" s="608"/>
      <c r="D130" s="41"/>
      <c r="E130" s="41"/>
      <c r="F130" s="42"/>
      <c r="G130" s="42"/>
      <c r="H130" s="325"/>
      <c r="I130" s="33"/>
      <c r="J130" s="43"/>
      <c r="K130" s="43"/>
      <c r="L130" s="43"/>
      <c r="M130" s="43"/>
    </row>
    <row r="131" spans="1:13" s="74" customFormat="1">
      <c r="A131" s="319"/>
      <c r="B131" s="33"/>
      <c r="C131" s="608"/>
      <c r="D131" s="41"/>
      <c r="E131" s="41"/>
      <c r="F131" s="42"/>
      <c r="G131" s="42"/>
      <c r="H131" s="325"/>
      <c r="I131" s="33"/>
      <c r="J131" s="43"/>
      <c r="K131" s="43"/>
      <c r="L131" s="43"/>
      <c r="M131" s="43"/>
    </row>
    <row r="132" spans="1:13" s="74" customFormat="1">
      <c r="A132" s="319"/>
      <c r="B132" s="33"/>
      <c r="C132" s="608"/>
      <c r="D132" s="41"/>
      <c r="E132" s="41"/>
      <c r="F132" s="42"/>
      <c r="G132" s="42"/>
      <c r="H132" s="325"/>
      <c r="I132" s="33"/>
      <c r="J132" s="43"/>
      <c r="K132" s="43"/>
      <c r="L132" s="43"/>
      <c r="M132" s="43"/>
    </row>
    <row r="133" spans="1:13" s="74" customFormat="1">
      <c r="A133" s="319"/>
      <c r="B133" s="33"/>
      <c r="C133" s="608"/>
      <c r="D133" s="41"/>
      <c r="E133" s="41"/>
      <c r="F133" s="42"/>
      <c r="G133" s="42"/>
      <c r="H133" s="325"/>
      <c r="I133" s="33"/>
      <c r="J133" s="43"/>
      <c r="K133" s="43"/>
      <c r="L133" s="43"/>
      <c r="M133" s="43"/>
    </row>
    <row r="134" spans="1:13" s="74" customFormat="1">
      <c r="A134" s="319"/>
      <c r="B134" s="33"/>
      <c r="C134" s="608"/>
      <c r="D134" s="41"/>
      <c r="E134" s="41"/>
      <c r="F134" s="42"/>
      <c r="G134" s="42"/>
      <c r="H134" s="325"/>
      <c r="I134" s="33"/>
      <c r="J134" s="43"/>
      <c r="K134" s="43"/>
      <c r="L134" s="43"/>
      <c r="M134" s="43"/>
    </row>
    <row r="135" spans="1:13" s="74" customFormat="1">
      <c r="A135" s="319"/>
      <c r="B135" s="33"/>
      <c r="C135" s="608"/>
      <c r="D135" s="41"/>
      <c r="E135" s="41"/>
      <c r="F135" s="42"/>
      <c r="G135" s="42"/>
      <c r="H135" s="325"/>
      <c r="I135" s="33"/>
      <c r="J135" s="43"/>
      <c r="K135" s="43"/>
      <c r="L135" s="43"/>
      <c r="M135" s="43"/>
    </row>
    <row r="136" spans="1:13" s="74" customFormat="1">
      <c r="A136" s="319"/>
      <c r="B136" s="33"/>
      <c r="C136" s="608"/>
      <c r="D136" s="41"/>
      <c r="E136" s="41"/>
      <c r="F136" s="42"/>
      <c r="G136" s="42"/>
      <c r="H136" s="325"/>
      <c r="I136" s="33"/>
      <c r="J136" s="43"/>
      <c r="K136" s="43"/>
      <c r="L136" s="43"/>
      <c r="M136" s="43"/>
    </row>
    <row r="137" spans="1:13" s="74" customFormat="1">
      <c r="A137" s="319"/>
      <c r="B137" s="33"/>
      <c r="C137" s="608"/>
      <c r="D137" s="41"/>
      <c r="E137" s="41"/>
      <c r="F137" s="42"/>
      <c r="G137" s="42"/>
      <c r="H137" s="325"/>
      <c r="I137" s="33"/>
      <c r="J137" s="43"/>
      <c r="K137" s="43"/>
      <c r="L137" s="43"/>
      <c r="M137" s="43"/>
    </row>
    <row r="138" spans="1:13" s="74" customFormat="1">
      <c r="A138" s="319"/>
      <c r="B138" s="33"/>
      <c r="C138" s="608"/>
      <c r="D138" s="41"/>
      <c r="E138" s="41"/>
      <c r="F138" s="42"/>
      <c r="G138" s="42"/>
      <c r="H138" s="325"/>
      <c r="I138" s="33"/>
      <c r="J138" s="43"/>
      <c r="K138" s="43"/>
      <c r="L138" s="43"/>
      <c r="M138" s="43"/>
    </row>
    <row r="139" spans="1:13" s="74" customFormat="1">
      <c r="A139" s="319"/>
      <c r="B139" s="33"/>
      <c r="C139" s="608"/>
      <c r="D139" s="41"/>
      <c r="E139" s="41"/>
      <c r="F139" s="42"/>
      <c r="G139" s="42"/>
      <c r="H139" s="325"/>
      <c r="I139" s="33"/>
      <c r="J139" s="43"/>
      <c r="K139" s="43"/>
      <c r="L139" s="43"/>
      <c r="M139" s="43"/>
    </row>
    <row r="140" spans="1:13" s="74" customFormat="1">
      <c r="A140" s="319"/>
      <c r="B140" s="33"/>
      <c r="C140" s="608"/>
      <c r="D140" s="41"/>
      <c r="E140" s="41"/>
      <c r="F140" s="42"/>
      <c r="G140" s="42"/>
      <c r="H140" s="325"/>
      <c r="I140" s="33"/>
      <c r="J140" s="43"/>
      <c r="K140" s="43"/>
      <c r="L140" s="43"/>
      <c r="M140" s="43"/>
    </row>
    <row r="141" spans="1:13" s="74" customFormat="1">
      <c r="A141" s="319"/>
      <c r="B141" s="33"/>
      <c r="C141" s="608"/>
      <c r="D141" s="41"/>
      <c r="E141" s="41"/>
      <c r="F141" s="42"/>
      <c r="G141" s="42"/>
      <c r="H141" s="325"/>
      <c r="I141" s="33"/>
      <c r="J141" s="43"/>
      <c r="K141" s="43"/>
      <c r="L141" s="43"/>
      <c r="M141" s="43"/>
    </row>
    <row r="142" spans="1:13" s="74" customFormat="1">
      <c r="A142" s="319"/>
      <c r="B142" s="33"/>
      <c r="C142" s="608"/>
      <c r="D142" s="41"/>
      <c r="E142" s="41"/>
      <c r="F142" s="42"/>
      <c r="G142" s="42"/>
      <c r="H142" s="325"/>
      <c r="I142" s="33"/>
      <c r="J142" s="43"/>
      <c r="K142" s="43"/>
      <c r="L142" s="43"/>
      <c r="M142" s="43"/>
    </row>
    <row r="143" spans="1:13" s="74" customFormat="1">
      <c r="A143" s="319"/>
      <c r="B143" s="33"/>
      <c r="C143" s="608"/>
      <c r="D143" s="41"/>
      <c r="E143" s="41"/>
      <c r="F143" s="42"/>
      <c r="G143" s="42"/>
      <c r="H143" s="325"/>
      <c r="I143" s="33"/>
      <c r="J143" s="43"/>
      <c r="K143" s="43"/>
      <c r="L143" s="43"/>
      <c r="M143" s="43"/>
    </row>
    <row r="144" spans="1:13" s="74" customFormat="1">
      <c r="A144" s="319"/>
      <c r="B144" s="33"/>
      <c r="C144" s="608"/>
      <c r="D144" s="41"/>
      <c r="E144" s="41"/>
      <c r="F144" s="42"/>
      <c r="G144" s="42"/>
      <c r="H144" s="325"/>
      <c r="I144" s="33"/>
      <c r="J144" s="43"/>
      <c r="K144" s="43"/>
      <c r="L144" s="43"/>
      <c r="M144" s="43"/>
    </row>
    <row r="145" spans="1:13" s="74" customFormat="1">
      <c r="A145" s="319"/>
      <c r="B145" s="33"/>
      <c r="C145" s="608"/>
      <c r="D145" s="41"/>
      <c r="E145" s="41"/>
      <c r="F145" s="42"/>
      <c r="G145" s="42"/>
      <c r="H145" s="325"/>
      <c r="I145" s="33"/>
      <c r="J145" s="43"/>
      <c r="K145" s="43"/>
      <c r="L145" s="43"/>
      <c r="M145" s="43"/>
    </row>
    <row r="146" spans="1:13" s="74" customFormat="1">
      <c r="A146" s="319"/>
      <c r="B146" s="33"/>
      <c r="C146" s="608"/>
      <c r="D146" s="41"/>
      <c r="E146" s="41"/>
      <c r="F146" s="42"/>
      <c r="G146" s="42"/>
      <c r="H146" s="325"/>
      <c r="I146" s="33"/>
      <c r="J146" s="43"/>
      <c r="K146" s="43"/>
      <c r="L146" s="43"/>
      <c r="M146" s="43"/>
    </row>
    <row r="147" spans="1:13" s="74" customFormat="1">
      <c r="A147" s="319"/>
      <c r="B147" s="33"/>
      <c r="C147" s="608"/>
      <c r="D147" s="41"/>
      <c r="E147" s="41"/>
      <c r="F147" s="42"/>
      <c r="G147" s="42"/>
      <c r="H147" s="325"/>
      <c r="I147" s="33"/>
      <c r="J147" s="43"/>
      <c r="K147" s="43"/>
      <c r="L147" s="43"/>
      <c r="M147" s="43"/>
    </row>
    <row r="148" spans="1:13" s="74" customFormat="1">
      <c r="A148" s="319"/>
      <c r="B148" s="33"/>
      <c r="C148" s="608"/>
      <c r="D148" s="41"/>
      <c r="E148" s="41"/>
      <c r="F148" s="42"/>
      <c r="G148" s="42"/>
      <c r="H148" s="325"/>
      <c r="I148" s="33"/>
      <c r="J148" s="43"/>
      <c r="K148" s="43"/>
      <c r="L148" s="43"/>
      <c r="M148" s="43"/>
    </row>
    <row r="149" spans="1:13" s="74" customFormat="1">
      <c r="A149" s="319"/>
      <c r="B149" s="33"/>
      <c r="C149" s="608"/>
      <c r="D149" s="41"/>
      <c r="E149" s="41"/>
      <c r="F149" s="42"/>
      <c r="G149" s="42"/>
      <c r="H149" s="325"/>
      <c r="I149" s="33"/>
      <c r="J149" s="43"/>
      <c r="K149" s="43"/>
      <c r="L149" s="43"/>
      <c r="M149" s="43"/>
    </row>
    <row r="150" spans="1:13" s="74" customFormat="1">
      <c r="A150" s="319"/>
      <c r="B150" s="33"/>
      <c r="C150" s="608"/>
      <c r="D150" s="41"/>
      <c r="E150" s="41"/>
      <c r="F150" s="42"/>
      <c r="G150" s="42"/>
      <c r="H150" s="325"/>
      <c r="I150" s="33"/>
      <c r="J150" s="43"/>
      <c r="K150" s="43"/>
      <c r="L150" s="43"/>
      <c r="M150" s="43"/>
    </row>
    <row r="151" spans="1:13" s="74" customFormat="1">
      <c r="A151" s="319"/>
      <c r="B151" s="33"/>
      <c r="C151" s="608"/>
      <c r="D151" s="41"/>
      <c r="E151" s="41"/>
      <c r="F151" s="42"/>
      <c r="G151" s="42"/>
      <c r="H151" s="325"/>
      <c r="I151" s="33"/>
      <c r="J151" s="43"/>
      <c r="K151" s="43"/>
      <c r="L151" s="43"/>
      <c r="M151" s="43"/>
    </row>
    <row r="152" spans="1:13" s="74" customFormat="1">
      <c r="A152" s="319"/>
      <c r="B152" s="33"/>
      <c r="C152" s="608"/>
      <c r="D152" s="41"/>
      <c r="E152" s="41"/>
      <c r="F152" s="42"/>
      <c r="G152" s="42"/>
      <c r="H152" s="325"/>
      <c r="I152" s="33"/>
      <c r="J152" s="43"/>
      <c r="K152" s="43"/>
      <c r="L152" s="43"/>
      <c r="M152" s="43"/>
    </row>
    <row r="153" spans="1:13" s="74" customFormat="1">
      <c r="A153" s="319"/>
      <c r="B153" s="33"/>
      <c r="C153" s="608"/>
      <c r="D153" s="41"/>
      <c r="E153" s="41"/>
      <c r="F153" s="42"/>
      <c r="G153" s="42"/>
      <c r="H153" s="325"/>
      <c r="I153" s="33"/>
      <c r="J153" s="43"/>
      <c r="K153" s="43"/>
      <c r="L153" s="43"/>
      <c r="M153" s="43"/>
    </row>
    <row r="154" spans="1:13" s="74" customFormat="1">
      <c r="A154" s="319"/>
      <c r="B154" s="33"/>
      <c r="C154" s="608"/>
      <c r="D154" s="41"/>
      <c r="E154" s="41"/>
      <c r="F154" s="42"/>
      <c r="G154" s="42"/>
      <c r="H154" s="325"/>
      <c r="I154" s="33"/>
      <c r="J154" s="43"/>
      <c r="K154" s="43"/>
      <c r="L154" s="43"/>
      <c r="M154" s="43"/>
    </row>
    <row r="155" spans="1:13" s="74" customFormat="1">
      <c r="A155" s="319"/>
      <c r="B155" s="33"/>
      <c r="C155" s="608"/>
      <c r="D155" s="41"/>
      <c r="E155" s="41"/>
      <c r="F155" s="42"/>
      <c r="G155" s="42"/>
      <c r="H155" s="325"/>
      <c r="I155" s="33"/>
      <c r="J155" s="43"/>
      <c r="K155" s="43"/>
      <c r="L155" s="43"/>
      <c r="M155" s="43"/>
    </row>
    <row r="156" spans="1:13" s="74" customFormat="1">
      <c r="A156" s="319"/>
      <c r="B156" s="33"/>
      <c r="C156" s="608"/>
      <c r="D156" s="41"/>
      <c r="E156" s="41"/>
      <c r="F156" s="42"/>
      <c r="G156" s="42"/>
      <c r="H156" s="325"/>
      <c r="I156" s="33"/>
      <c r="J156" s="43"/>
      <c r="K156" s="43"/>
      <c r="L156" s="43"/>
      <c r="M156" s="43"/>
    </row>
    <row r="157" spans="1:13" s="74" customFormat="1">
      <c r="A157" s="319"/>
      <c r="B157" s="33"/>
      <c r="C157" s="608"/>
      <c r="D157" s="41"/>
      <c r="E157" s="41"/>
      <c r="F157" s="42"/>
      <c r="G157" s="42"/>
      <c r="H157" s="325"/>
      <c r="I157" s="33"/>
      <c r="J157" s="43"/>
      <c r="K157" s="43"/>
      <c r="L157" s="43"/>
      <c r="M157" s="43"/>
    </row>
    <row r="158" spans="1:13" s="74" customFormat="1">
      <c r="A158" s="319"/>
      <c r="B158" s="33"/>
      <c r="C158" s="608"/>
      <c r="D158" s="41"/>
      <c r="E158" s="41"/>
      <c r="F158" s="42"/>
      <c r="G158" s="42"/>
      <c r="H158" s="325"/>
      <c r="I158" s="33"/>
      <c r="J158" s="43"/>
      <c r="K158" s="43"/>
      <c r="L158" s="43"/>
      <c r="M158" s="43"/>
    </row>
    <row r="159" spans="1:13" s="74" customFormat="1">
      <c r="A159" s="319"/>
      <c r="B159" s="33"/>
      <c r="C159" s="608"/>
      <c r="D159" s="41"/>
      <c r="E159" s="41"/>
      <c r="F159" s="42"/>
      <c r="G159" s="42"/>
      <c r="H159" s="325"/>
      <c r="I159" s="33"/>
      <c r="J159" s="43"/>
      <c r="K159" s="43"/>
      <c r="L159" s="43"/>
      <c r="M159" s="43"/>
    </row>
    <row r="160" spans="1:13" s="74" customFormat="1">
      <c r="A160" s="319"/>
      <c r="B160" s="33"/>
      <c r="C160" s="608"/>
      <c r="D160" s="41"/>
      <c r="E160" s="41"/>
      <c r="F160" s="42"/>
      <c r="G160" s="42"/>
      <c r="H160" s="325"/>
      <c r="I160" s="33"/>
      <c r="J160" s="43"/>
      <c r="K160" s="43"/>
      <c r="L160" s="43"/>
      <c r="M160" s="43"/>
    </row>
    <row r="161" spans="1:13" s="74" customFormat="1">
      <c r="A161" s="319"/>
      <c r="B161" s="33"/>
      <c r="C161" s="608"/>
      <c r="D161" s="41"/>
      <c r="E161" s="41"/>
      <c r="F161" s="42"/>
      <c r="G161" s="42"/>
      <c r="H161" s="325"/>
      <c r="I161" s="33"/>
      <c r="J161" s="43"/>
      <c r="K161" s="43"/>
      <c r="L161" s="43"/>
      <c r="M161" s="43"/>
    </row>
    <row r="162" spans="1:13" s="74" customFormat="1">
      <c r="A162" s="319"/>
      <c r="B162" s="33"/>
      <c r="C162" s="608"/>
      <c r="D162" s="41"/>
      <c r="E162" s="41"/>
      <c r="F162" s="42"/>
      <c r="G162" s="42"/>
      <c r="H162" s="325"/>
      <c r="I162" s="33"/>
      <c r="J162" s="43"/>
      <c r="K162" s="43"/>
      <c r="L162" s="43"/>
      <c r="M162" s="43"/>
    </row>
    <row r="163" spans="1:13" s="74" customFormat="1">
      <c r="A163" s="319"/>
      <c r="B163" s="33"/>
      <c r="C163" s="608"/>
      <c r="D163" s="41"/>
      <c r="E163" s="41"/>
      <c r="F163" s="42"/>
      <c r="G163" s="42"/>
      <c r="H163" s="325"/>
      <c r="I163" s="33"/>
      <c r="J163" s="43"/>
      <c r="K163" s="43"/>
      <c r="L163" s="43"/>
      <c r="M163" s="43"/>
    </row>
    <row r="164" spans="1:13" s="74" customFormat="1">
      <c r="A164" s="319"/>
      <c r="B164" s="33"/>
      <c r="C164" s="608"/>
      <c r="D164" s="41"/>
      <c r="E164" s="41"/>
      <c r="F164" s="42"/>
      <c r="G164" s="42"/>
      <c r="H164" s="325"/>
      <c r="I164" s="33"/>
      <c r="J164" s="43"/>
      <c r="K164" s="43"/>
      <c r="L164" s="43"/>
      <c r="M164" s="43"/>
    </row>
    <row r="165" spans="1:13" s="74" customFormat="1">
      <c r="A165" s="319"/>
      <c r="B165" s="33"/>
      <c r="C165" s="608"/>
      <c r="D165" s="41"/>
      <c r="E165" s="41"/>
      <c r="F165" s="42"/>
      <c r="G165" s="42"/>
      <c r="H165" s="325"/>
      <c r="I165" s="33"/>
      <c r="J165" s="43"/>
      <c r="K165" s="43"/>
      <c r="L165" s="43"/>
      <c r="M165" s="43"/>
    </row>
    <row r="166" spans="1:13" s="74" customFormat="1">
      <c r="A166" s="319"/>
      <c r="B166" s="33"/>
      <c r="C166" s="608"/>
      <c r="D166" s="41"/>
      <c r="E166" s="41"/>
      <c r="F166" s="42"/>
      <c r="G166" s="42"/>
      <c r="H166" s="325"/>
      <c r="I166" s="33"/>
      <c r="J166" s="43"/>
      <c r="K166" s="43"/>
      <c r="L166" s="43"/>
      <c r="M166" s="43"/>
    </row>
    <row r="167" spans="1:13" s="74" customFormat="1">
      <c r="A167" s="319"/>
      <c r="B167" s="33"/>
      <c r="C167" s="608"/>
      <c r="D167" s="41"/>
      <c r="E167" s="41"/>
      <c r="F167" s="42"/>
      <c r="G167" s="42"/>
      <c r="H167" s="325"/>
      <c r="I167" s="33"/>
      <c r="J167" s="43"/>
      <c r="K167" s="43"/>
      <c r="L167" s="43"/>
      <c r="M167" s="43"/>
    </row>
    <row r="168" spans="1:13" s="74" customFormat="1">
      <c r="A168" s="319"/>
      <c r="B168" s="33"/>
      <c r="C168" s="608"/>
      <c r="D168" s="41"/>
      <c r="E168" s="41"/>
      <c r="F168" s="42"/>
      <c r="G168" s="42"/>
      <c r="H168" s="325"/>
      <c r="I168" s="33"/>
      <c r="J168" s="43"/>
      <c r="K168" s="43"/>
      <c r="L168" s="43"/>
      <c r="M168" s="43"/>
    </row>
    <row r="169" spans="1:13" s="74" customFormat="1">
      <c r="A169" s="319"/>
      <c r="B169" s="33"/>
      <c r="C169" s="608"/>
      <c r="D169" s="41"/>
      <c r="E169" s="41"/>
      <c r="F169" s="42"/>
      <c r="G169" s="42"/>
      <c r="H169" s="325"/>
      <c r="I169" s="33"/>
      <c r="J169" s="43"/>
      <c r="K169" s="43"/>
      <c r="L169" s="43"/>
      <c r="M169" s="43"/>
    </row>
    <row r="170" spans="1:13" s="74" customFormat="1">
      <c r="A170" s="319"/>
      <c r="B170" s="33"/>
      <c r="C170" s="608"/>
      <c r="D170" s="41"/>
      <c r="E170" s="41"/>
      <c r="F170" s="42"/>
      <c r="G170" s="42"/>
      <c r="H170" s="325"/>
      <c r="I170" s="33"/>
      <c r="J170" s="43"/>
      <c r="K170" s="43"/>
      <c r="L170" s="43"/>
      <c r="M170" s="43"/>
    </row>
    <row r="171" spans="1:13" s="74" customFormat="1">
      <c r="A171" s="319"/>
      <c r="B171" s="33"/>
      <c r="C171" s="608"/>
      <c r="D171" s="41"/>
      <c r="E171" s="41"/>
      <c r="F171" s="42"/>
      <c r="G171" s="42"/>
      <c r="H171" s="325"/>
      <c r="I171" s="33"/>
      <c r="J171" s="43"/>
      <c r="K171" s="43"/>
      <c r="L171" s="43"/>
      <c r="M171" s="43"/>
    </row>
    <row r="172" spans="1:13" s="74" customFormat="1">
      <c r="A172" s="319"/>
      <c r="B172" s="33"/>
      <c r="C172" s="608"/>
      <c r="D172" s="41"/>
      <c r="E172" s="41"/>
      <c r="F172" s="42"/>
      <c r="G172" s="42"/>
      <c r="H172" s="325"/>
      <c r="I172" s="33"/>
      <c r="J172" s="43"/>
      <c r="K172" s="43"/>
      <c r="L172" s="43"/>
      <c r="M172" s="43"/>
    </row>
    <row r="173" spans="1:13" s="74" customFormat="1">
      <c r="A173" s="319"/>
      <c r="B173" s="33"/>
      <c r="C173" s="608"/>
      <c r="D173" s="41"/>
      <c r="E173" s="41"/>
      <c r="F173" s="42"/>
      <c r="G173" s="42"/>
      <c r="H173" s="325"/>
      <c r="I173" s="33"/>
      <c r="J173" s="43"/>
      <c r="K173" s="43"/>
      <c r="L173" s="43"/>
      <c r="M173" s="43"/>
    </row>
    <row r="174" spans="1:13" s="74" customFormat="1">
      <c r="A174" s="319"/>
      <c r="B174" s="33"/>
      <c r="C174" s="608"/>
      <c r="D174" s="41"/>
      <c r="E174" s="41"/>
      <c r="F174" s="42"/>
      <c r="G174" s="42"/>
      <c r="H174" s="325"/>
      <c r="I174" s="33"/>
      <c r="J174" s="43"/>
      <c r="K174" s="43"/>
      <c r="L174" s="43"/>
      <c r="M174" s="43"/>
    </row>
    <row r="175" spans="1:13" s="74" customFormat="1">
      <c r="A175" s="319"/>
      <c r="B175" s="33"/>
      <c r="C175" s="608"/>
      <c r="D175" s="41"/>
      <c r="E175" s="41"/>
      <c r="F175" s="42"/>
      <c r="G175" s="42"/>
      <c r="H175" s="325"/>
      <c r="I175" s="33"/>
      <c r="J175" s="43"/>
      <c r="K175" s="43"/>
      <c r="L175" s="43"/>
      <c r="M175" s="43"/>
    </row>
    <row r="176" spans="1:13" s="74" customFormat="1">
      <c r="A176" s="319"/>
      <c r="B176" s="33"/>
      <c r="C176" s="608"/>
      <c r="D176" s="41"/>
      <c r="E176" s="41"/>
      <c r="F176" s="42"/>
      <c r="G176" s="42"/>
      <c r="H176" s="325"/>
      <c r="I176" s="33"/>
      <c r="J176" s="43"/>
      <c r="K176" s="43"/>
      <c r="L176" s="43"/>
      <c r="M176" s="43"/>
    </row>
    <row r="177" spans="1:13" s="74" customFormat="1">
      <c r="A177" s="319"/>
      <c r="B177" s="33"/>
      <c r="C177" s="608"/>
      <c r="D177" s="41"/>
      <c r="E177" s="41"/>
      <c r="F177" s="42"/>
      <c r="G177" s="42"/>
      <c r="H177" s="325"/>
      <c r="I177" s="33"/>
      <c r="J177" s="43"/>
      <c r="K177" s="43"/>
      <c r="L177" s="43"/>
      <c r="M177" s="43"/>
    </row>
    <row r="178" spans="1:13" s="74" customFormat="1">
      <c r="A178" s="319"/>
      <c r="B178" s="33"/>
      <c r="C178" s="608"/>
      <c r="D178" s="41"/>
      <c r="E178" s="41"/>
      <c r="F178" s="42"/>
      <c r="G178" s="42"/>
      <c r="H178" s="325"/>
      <c r="I178" s="33"/>
      <c r="J178" s="43"/>
      <c r="K178" s="43"/>
      <c r="L178" s="43"/>
      <c r="M178" s="43"/>
    </row>
    <row r="179" spans="1:13" s="74" customFormat="1">
      <c r="A179" s="319"/>
      <c r="B179" s="33"/>
      <c r="C179" s="608"/>
      <c r="D179" s="41"/>
      <c r="E179" s="41"/>
      <c r="F179" s="42"/>
      <c r="G179" s="42"/>
      <c r="H179" s="325"/>
      <c r="I179" s="33"/>
      <c r="J179" s="43"/>
      <c r="K179" s="43"/>
      <c r="L179" s="43"/>
      <c r="M179" s="43"/>
    </row>
    <row r="180" spans="1:13" s="74" customFormat="1">
      <c r="A180" s="319"/>
      <c r="B180" s="33"/>
      <c r="C180" s="608"/>
      <c r="D180" s="41"/>
      <c r="E180" s="41"/>
      <c r="F180" s="42"/>
      <c r="G180" s="42"/>
      <c r="H180" s="325"/>
      <c r="I180" s="33"/>
      <c r="J180" s="43"/>
      <c r="K180" s="43"/>
      <c r="L180" s="43"/>
      <c r="M180" s="43"/>
    </row>
    <row r="181" spans="1:13" s="74" customFormat="1">
      <c r="A181" s="319"/>
      <c r="B181" s="33"/>
      <c r="C181" s="608"/>
      <c r="D181" s="41"/>
      <c r="E181" s="41"/>
      <c r="F181" s="42"/>
      <c r="G181" s="42"/>
      <c r="H181" s="325"/>
      <c r="I181" s="33"/>
      <c r="J181" s="43"/>
      <c r="K181" s="43"/>
      <c r="L181" s="43"/>
      <c r="M181" s="43"/>
    </row>
    <row r="182" spans="1:13" s="74" customFormat="1">
      <c r="A182" s="319"/>
      <c r="B182" s="33"/>
      <c r="C182" s="608"/>
      <c r="D182" s="41"/>
      <c r="E182" s="41"/>
      <c r="F182" s="42"/>
      <c r="G182" s="42"/>
      <c r="H182" s="325"/>
      <c r="I182" s="33"/>
      <c r="J182" s="43"/>
      <c r="K182" s="43"/>
      <c r="L182" s="43"/>
      <c r="M182" s="43"/>
    </row>
    <row r="183" spans="1:13" s="74" customFormat="1">
      <c r="A183" s="319"/>
      <c r="B183" s="33"/>
      <c r="C183" s="608"/>
      <c r="D183" s="41"/>
      <c r="E183" s="41"/>
      <c r="F183" s="42"/>
      <c r="G183" s="42"/>
      <c r="H183" s="325"/>
      <c r="I183" s="33"/>
      <c r="J183" s="43"/>
      <c r="K183" s="43"/>
      <c r="L183" s="43"/>
      <c r="M183" s="43"/>
    </row>
    <row r="184" spans="1:13" s="74" customFormat="1">
      <c r="A184" s="319"/>
      <c r="B184" s="33"/>
      <c r="C184" s="608"/>
      <c r="D184" s="41"/>
      <c r="E184" s="41"/>
      <c r="F184" s="42"/>
      <c r="G184" s="42"/>
      <c r="H184" s="325"/>
      <c r="I184" s="33"/>
      <c r="J184" s="43"/>
      <c r="K184" s="43"/>
      <c r="L184" s="43"/>
      <c r="M184" s="43"/>
    </row>
    <row r="185" spans="1:13" s="74" customFormat="1">
      <c r="A185" s="319"/>
      <c r="B185" s="33"/>
      <c r="C185" s="608"/>
      <c r="D185" s="41"/>
      <c r="E185" s="41"/>
      <c r="F185" s="42"/>
      <c r="G185" s="42"/>
      <c r="H185" s="325"/>
      <c r="I185" s="33"/>
      <c r="J185" s="43"/>
      <c r="K185" s="43"/>
      <c r="L185" s="43"/>
      <c r="M185" s="43"/>
    </row>
    <row r="186" spans="1:13" s="74" customFormat="1">
      <c r="A186" s="319"/>
      <c r="B186" s="33"/>
      <c r="C186" s="608"/>
      <c r="D186" s="41"/>
      <c r="E186" s="41"/>
      <c r="F186" s="42"/>
      <c r="G186" s="42"/>
      <c r="H186" s="325"/>
      <c r="I186" s="33"/>
      <c r="J186" s="43"/>
      <c r="K186" s="43"/>
      <c r="L186" s="43"/>
      <c r="M186" s="43"/>
    </row>
    <row r="187" spans="1:13" s="74" customFormat="1">
      <c r="A187" s="319"/>
      <c r="B187" s="33"/>
      <c r="C187" s="608"/>
      <c r="D187" s="41"/>
      <c r="E187" s="41"/>
      <c r="F187" s="42"/>
      <c r="G187" s="42"/>
      <c r="H187" s="325"/>
      <c r="I187" s="33"/>
      <c r="J187" s="43"/>
      <c r="K187" s="43"/>
      <c r="L187" s="43"/>
      <c r="M187" s="43"/>
    </row>
    <row r="188" spans="1:13" s="74" customFormat="1">
      <c r="A188" s="319"/>
      <c r="B188" s="33"/>
      <c r="C188" s="608"/>
      <c r="D188" s="41"/>
      <c r="E188" s="41"/>
      <c r="F188" s="42"/>
      <c r="G188" s="42"/>
      <c r="H188" s="325"/>
      <c r="I188" s="33"/>
      <c r="J188" s="43"/>
      <c r="K188" s="43"/>
      <c r="L188" s="43"/>
      <c r="M188" s="43"/>
    </row>
    <row r="189" spans="1:13" s="74" customFormat="1">
      <c r="A189" s="319"/>
      <c r="B189" s="33"/>
      <c r="C189" s="608"/>
      <c r="D189" s="41"/>
      <c r="E189" s="41"/>
      <c r="F189" s="42"/>
      <c r="G189" s="42"/>
      <c r="H189" s="325"/>
      <c r="I189" s="33"/>
      <c r="J189" s="43"/>
      <c r="K189" s="43"/>
      <c r="L189" s="43"/>
      <c r="M189" s="43"/>
    </row>
    <row r="190" spans="1:13" s="74" customFormat="1">
      <c r="A190" s="319"/>
      <c r="B190" s="33"/>
      <c r="C190" s="608"/>
      <c r="D190" s="41"/>
      <c r="E190" s="41"/>
      <c r="F190" s="42"/>
      <c r="G190" s="42"/>
      <c r="H190" s="325"/>
      <c r="I190" s="33"/>
      <c r="J190" s="43"/>
      <c r="K190" s="43"/>
      <c r="L190" s="43"/>
      <c r="M190" s="43"/>
    </row>
    <row r="191" spans="1:13" s="74" customFormat="1">
      <c r="A191" s="319"/>
      <c r="B191" s="33"/>
      <c r="C191" s="608"/>
      <c r="D191" s="41"/>
      <c r="E191" s="41"/>
      <c r="F191" s="42"/>
      <c r="G191" s="42"/>
      <c r="H191" s="325"/>
      <c r="I191" s="33"/>
      <c r="J191" s="43"/>
      <c r="K191" s="43"/>
      <c r="L191" s="43"/>
      <c r="M191" s="43"/>
    </row>
    <row r="192" spans="1:13" s="74" customFormat="1">
      <c r="A192" s="319"/>
      <c r="B192" s="33"/>
      <c r="C192" s="608"/>
      <c r="D192" s="41"/>
      <c r="E192" s="41"/>
      <c r="F192" s="42"/>
      <c r="G192" s="42"/>
      <c r="H192" s="325"/>
      <c r="I192" s="33"/>
      <c r="J192" s="43"/>
      <c r="K192" s="43"/>
      <c r="L192" s="43"/>
      <c r="M192" s="43"/>
    </row>
    <row r="193" spans="1:13" s="74" customFormat="1">
      <c r="A193" s="319"/>
      <c r="B193" s="33"/>
      <c r="C193" s="608"/>
      <c r="D193" s="41"/>
      <c r="E193" s="41"/>
      <c r="F193" s="42"/>
      <c r="G193" s="42"/>
      <c r="H193" s="325"/>
      <c r="I193" s="33"/>
      <c r="J193" s="43"/>
      <c r="K193" s="43"/>
      <c r="L193" s="43"/>
      <c r="M193" s="43"/>
    </row>
    <row r="194" spans="1:13" s="74" customFormat="1">
      <c r="A194" s="319"/>
      <c r="B194" s="33"/>
      <c r="C194" s="608"/>
      <c r="D194" s="41"/>
      <c r="E194" s="41"/>
      <c r="F194" s="42"/>
      <c r="G194" s="42"/>
      <c r="H194" s="325"/>
      <c r="I194" s="33"/>
      <c r="J194" s="43"/>
      <c r="K194" s="43"/>
      <c r="L194" s="43"/>
      <c r="M194" s="43"/>
    </row>
    <row r="195" spans="1:13" s="74" customFormat="1">
      <c r="A195" s="319"/>
      <c r="B195" s="33"/>
      <c r="C195" s="608"/>
      <c r="D195" s="41"/>
      <c r="E195" s="41"/>
      <c r="F195" s="42"/>
      <c r="G195" s="42"/>
      <c r="H195" s="325"/>
      <c r="I195" s="33"/>
      <c r="J195" s="43"/>
      <c r="K195" s="43"/>
      <c r="L195" s="43"/>
      <c r="M195" s="43"/>
    </row>
    <row r="196" spans="1:13" s="74" customFormat="1">
      <c r="A196" s="319"/>
      <c r="B196" s="33"/>
      <c r="C196" s="608"/>
      <c r="D196" s="41"/>
      <c r="E196" s="41"/>
      <c r="F196" s="42"/>
      <c r="G196" s="42"/>
      <c r="H196" s="325"/>
      <c r="I196" s="33"/>
      <c r="J196" s="43"/>
      <c r="K196" s="43"/>
      <c r="L196" s="43"/>
      <c r="M196" s="43"/>
    </row>
    <row r="197" spans="1:13" s="74" customFormat="1">
      <c r="A197" s="319"/>
      <c r="B197" s="33"/>
      <c r="C197" s="608"/>
      <c r="D197" s="41"/>
      <c r="E197" s="41"/>
      <c r="F197" s="42"/>
      <c r="G197" s="42"/>
      <c r="H197" s="325"/>
      <c r="I197" s="33"/>
      <c r="J197" s="43"/>
      <c r="K197" s="43"/>
      <c r="L197" s="43"/>
      <c r="M197" s="43"/>
    </row>
    <row r="198" spans="1:13" s="74" customFormat="1">
      <c r="A198" s="319"/>
      <c r="B198" s="33"/>
      <c r="C198" s="608"/>
      <c r="D198" s="41"/>
      <c r="E198" s="41"/>
      <c r="F198" s="42"/>
      <c r="G198" s="42"/>
      <c r="H198" s="325"/>
      <c r="I198" s="33"/>
      <c r="J198" s="43"/>
      <c r="K198" s="43"/>
      <c r="L198" s="43"/>
      <c r="M198" s="43"/>
    </row>
    <row r="199" spans="1:13" s="74" customFormat="1">
      <c r="A199" s="319"/>
      <c r="B199" s="33"/>
      <c r="C199" s="608"/>
      <c r="D199" s="41"/>
      <c r="E199" s="41"/>
      <c r="F199" s="42"/>
      <c r="G199" s="42"/>
      <c r="H199" s="325"/>
      <c r="I199" s="33"/>
      <c r="J199" s="43"/>
      <c r="K199" s="43"/>
      <c r="L199" s="43"/>
      <c r="M199" s="43"/>
    </row>
    <row r="200" spans="1:13" s="74" customFormat="1">
      <c r="A200" s="319"/>
      <c r="B200" s="33"/>
      <c r="C200" s="608"/>
      <c r="D200" s="41"/>
      <c r="E200" s="41"/>
      <c r="F200" s="42"/>
      <c r="G200" s="42"/>
      <c r="H200" s="325"/>
      <c r="I200" s="33"/>
      <c r="J200" s="43"/>
      <c r="K200" s="43"/>
      <c r="L200" s="43"/>
      <c r="M200" s="43"/>
    </row>
    <row r="201" spans="1:13" s="74" customFormat="1">
      <c r="A201" s="319"/>
      <c r="B201" s="33"/>
      <c r="C201" s="608"/>
      <c r="D201" s="41"/>
      <c r="E201" s="41"/>
      <c r="F201" s="42"/>
      <c r="G201" s="42"/>
      <c r="H201" s="325"/>
      <c r="I201" s="33"/>
      <c r="J201" s="43"/>
      <c r="K201" s="43"/>
      <c r="L201" s="43"/>
      <c r="M201" s="43"/>
    </row>
    <row r="202" spans="1:13" s="74" customFormat="1">
      <c r="A202" s="319"/>
      <c r="B202" s="33"/>
      <c r="C202" s="608"/>
      <c r="D202" s="41"/>
      <c r="E202" s="41"/>
      <c r="F202" s="42"/>
      <c r="G202" s="42"/>
      <c r="H202" s="325"/>
      <c r="I202" s="33"/>
      <c r="J202" s="43"/>
      <c r="K202" s="43"/>
      <c r="L202" s="43"/>
      <c r="M202" s="43"/>
    </row>
    <row r="203" spans="1:13" s="74" customFormat="1">
      <c r="A203" s="319"/>
      <c r="B203" s="33"/>
      <c r="C203" s="608"/>
      <c r="D203" s="41"/>
      <c r="E203" s="41"/>
      <c r="F203" s="42"/>
      <c r="G203" s="42"/>
      <c r="H203" s="325"/>
      <c r="I203" s="33"/>
      <c r="J203" s="43"/>
      <c r="K203" s="43"/>
      <c r="L203" s="43"/>
      <c r="M203" s="43"/>
    </row>
    <row r="204" spans="1:13" s="74" customFormat="1">
      <c r="A204" s="319"/>
      <c r="B204" s="33"/>
      <c r="C204" s="608"/>
      <c r="D204" s="41"/>
      <c r="E204" s="41"/>
      <c r="F204" s="42"/>
      <c r="G204" s="42"/>
      <c r="H204" s="325"/>
      <c r="I204" s="33"/>
      <c r="J204" s="43"/>
      <c r="K204" s="43"/>
      <c r="L204" s="43"/>
      <c r="M204" s="43"/>
    </row>
    <row r="205" spans="1:13" s="74" customFormat="1">
      <c r="A205" s="319"/>
      <c r="B205" s="33"/>
      <c r="C205" s="608"/>
      <c r="D205" s="41"/>
      <c r="E205" s="41"/>
      <c r="F205" s="42"/>
      <c r="G205" s="42"/>
      <c r="H205" s="325"/>
      <c r="I205" s="33"/>
      <c r="J205" s="43"/>
      <c r="K205" s="43"/>
      <c r="L205" s="43"/>
      <c r="M205" s="43"/>
    </row>
    <row r="206" spans="1:13" s="74" customFormat="1">
      <c r="A206" s="319"/>
      <c r="B206" s="33"/>
      <c r="C206" s="608"/>
      <c r="D206" s="41"/>
      <c r="E206" s="41"/>
      <c r="F206" s="42"/>
      <c r="G206" s="42"/>
      <c r="H206" s="325"/>
      <c r="I206" s="33"/>
      <c r="J206" s="43"/>
      <c r="K206" s="43"/>
      <c r="L206" s="43"/>
      <c r="M206" s="43"/>
    </row>
    <row r="207" spans="1:13" s="74" customFormat="1">
      <c r="A207" s="319"/>
      <c r="B207" s="33"/>
      <c r="C207" s="608"/>
      <c r="D207" s="41"/>
      <c r="E207" s="41"/>
      <c r="F207" s="42"/>
      <c r="G207" s="42"/>
      <c r="H207" s="325"/>
      <c r="I207" s="33"/>
      <c r="J207" s="43"/>
      <c r="K207" s="43"/>
      <c r="L207" s="43"/>
      <c r="M207" s="43"/>
    </row>
    <row r="208" spans="1:13" s="74" customFormat="1">
      <c r="A208" s="319"/>
      <c r="B208" s="33"/>
      <c r="C208" s="608"/>
      <c r="D208" s="41"/>
      <c r="E208" s="41"/>
      <c r="F208" s="42"/>
      <c r="G208" s="42"/>
      <c r="H208" s="325"/>
      <c r="I208" s="33"/>
      <c r="J208" s="43"/>
      <c r="K208" s="43"/>
      <c r="L208" s="43"/>
      <c r="M208" s="43"/>
    </row>
    <row r="209" spans="1:13" s="74" customFormat="1">
      <c r="A209" s="319"/>
      <c r="B209" s="33"/>
      <c r="C209" s="608"/>
      <c r="D209" s="41"/>
      <c r="E209" s="41"/>
      <c r="F209" s="42"/>
      <c r="G209" s="42"/>
      <c r="H209" s="325"/>
      <c r="I209" s="33"/>
      <c r="J209" s="43"/>
      <c r="K209" s="43"/>
      <c r="L209" s="43"/>
      <c r="M209" s="43"/>
    </row>
    <row r="210" spans="1:13" s="74" customFormat="1">
      <c r="A210" s="319"/>
      <c r="B210" s="33"/>
      <c r="C210" s="608"/>
      <c r="D210" s="41"/>
      <c r="E210" s="41"/>
      <c r="F210" s="42"/>
      <c r="G210" s="42"/>
      <c r="H210" s="325"/>
      <c r="I210" s="33"/>
      <c r="J210" s="43"/>
      <c r="K210" s="43"/>
      <c r="L210" s="43"/>
      <c r="M210" s="43"/>
    </row>
    <row r="211" spans="1:13" s="74" customFormat="1">
      <c r="A211" s="319"/>
      <c r="B211" s="33"/>
      <c r="C211" s="608"/>
      <c r="D211" s="41"/>
      <c r="E211" s="41"/>
      <c r="F211" s="42"/>
      <c r="G211" s="42"/>
      <c r="H211" s="325"/>
      <c r="I211" s="33"/>
      <c r="J211" s="43"/>
      <c r="K211" s="43"/>
      <c r="L211" s="43"/>
      <c r="M211" s="43"/>
    </row>
    <row r="212" spans="1:13" s="74" customFormat="1">
      <c r="A212" s="319"/>
      <c r="B212" s="33"/>
      <c r="C212" s="608"/>
      <c r="D212" s="41"/>
      <c r="E212" s="41"/>
      <c r="F212" s="42"/>
      <c r="G212" s="42"/>
      <c r="H212" s="325"/>
      <c r="I212" s="33"/>
      <c r="J212" s="43"/>
      <c r="K212" s="43"/>
      <c r="L212" s="43"/>
      <c r="M212" s="43"/>
    </row>
    <row r="213" spans="1:13" s="74" customFormat="1">
      <c r="A213" s="319"/>
      <c r="B213" s="33"/>
      <c r="C213" s="608"/>
      <c r="D213" s="41"/>
      <c r="E213" s="41"/>
      <c r="F213" s="42"/>
      <c r="G213" s="42"/>
      <c r="H213" s="325"/>
      <c r="I213" s="33"/>
      <c r="J213" s="43"/>
      <c r="K213" s="43"/>
      <c r="L213" s="43"/>
      <c r="M213" s="43"/>
    </row>
    <row r="214" spans="1:13" s="74" customFormat="1">
      <c r="A214" s="319"/>
      <c r="B214" s="33"/>
      <c r="C214" s="608"/>
      <c r="D214" s="41"/>
      <c r="E214" s="41"/>
      <c r="F214" s="42"/>
      <c r="G214" s="42"/>
      <c r="H214" s="325"/>
      <c r="I214" s="33"/>
      <c r="J214" s="43"/>
      <c r="K214" s="43"/>
      <c r="L214" s="43"/>
      <c r="M214" s="43"/>
    </row>
    <row r="215" spans="1:13" s="74" customFormat="1">
      <c r="A215" s="319"/>
      <c r="B215" s="33"/>
      <c r="C215" s="608"/>
      <c r="D215" s="41"/>
      <c r="E215" s="41"/>
      <c r="F215" s="42"/>
      <c r="G215" s="42"/>
      <c r="H215" s="325"/>
      <c r="I215" s="33"/>
      <c r="J215" s="43"/>
      <c r="K215" s="43"/>
      <c r="L215" s="43"/>
      <c r="M215" s="43"/>
    </row>
    <row r="216" spans="1:13" s="74" customFormat="1">
      <c r="A216" s="319"/>
      <c r="B216" s="33"/>
      <c r="C216" s="608"/>
      <c r="D216" s="41"/>
      <c r="E216" s="41"/>
      <c r="F216" s="42"/>
      <c r="G216" s="42"/>
      <c r="H216" s="325"/>
      <c r="I216" s="33"/>
      <c r="J216" s="43"/>
      <c r="K216" s="43"/>
      <c r="L216" s="43"/>
      <c r="M216" s="43"/>
    </row>
    <row r="217" spans="1:13" s="74" customFormat="1">
      <c r="A217" s="319"/>
      <c r="B217" s="33"/>
      <c r="C217" s="608"/>
      <c r="D217" s="41"/>
      <c r="E217" s="41"/>
      <c r="F217" s="42"/>
      <c r="G217" s="42"/>
      <c r="H217" s="325"/>
      <c r="I217" s="33"/>
      <c r="J217" s="43"/>
      <c r="K217" s="43"/>
      <c r="L217" s="43"/>
      <c r="M217" s="43"/>
    </row>
    <row r="218" spans="1:13" s="74" customFormat="1">
      <c r="A218" s="319"/>
      <c r="B218" s="33"/>
      <c r="C218" s="608"/>
      <c r="D218" s="41"/>
      <c r="E218" s="41"/>
      <c r="F218" s="42"/>
      <c r="G218" s="42"/>
      <c r="H218" s="325"/>
      <c r="I218" s="33"/>
      <c r="J218" s="43"/>
      <c r="K218" s="43"/>
      <c r="L218" s="43"/>
      <c r="M218" s="43"/>
    </row>
  </sheetData>
  <mergeCells count="58">
    <mergeCell ref="A7:I7"/>
    <mergeCell ref="J8:J9"/>
    <mergeCell ref="H8:H9"/>
    <mergeCell ref="F8:G9"/>
    <mergeCell ref="J28:M28"/>
    <mergeCell ref="D8:D9"/>
    <mergeCell ref="A8:A9"/>
    <mergeCell ref="M5:M6"/>
    <mergeCell ref="J5:J6"/>
    <mergeCell ref="K5:K6"/>
    <mergeCell ref="L5:L6"/>
    <mergeCell ref="F5:G6"/>
    <mergeCell ref="H5:H6"/>
    <mergeCell ref="J2:L2"/>
    <mergeCell ref="K3:L3"/>
    <mergeCell ref="F27:G27"/>
    <mergeCell ref="A12:M12"/>
    <mergeCell ref="A13:M13"/>
    <mergeCell ref="A18:M18"/>
    <mergeCell ref="A19:M19"/>
    <mergeCell ref="F20:G20"/>
    <mergeCell ref="F23:G25"/>
    <mergeCell ref="L22:M22"/>
    <mergeCell ref="I5:I6"/>
    <mergeCell ref="A11:I11"/>
    <mergeCell ref="A5:A6"/>
    <mergeCell ref="C5:C6"/>
    <mergeCell ref="D5:E5"/>
    <mergeCell ref="F10:G10"/>
    <mergeCell ref="C42:M42"/>
    <mergeCell ref="A36:M36"/>
    <mergeCell ref="A37:I37"/>
    <mergeCell ref="C39:M39"/>
    <mergeCell ref="A38:M38"/>
    <mergeCell ref="E8:E9"/>
    <mergeCell ref="K8:K9"/>
    <mergeCell ref="L8:L9"/>
    <mergeCell ref="C40:M40"/>
    <mergeCell ref="C41:M41"/>
    <mergeCell ref="F34:G35"/>
    <mergeCell ref="A31:I31"/>
    <mergeCell ref="J31:M31"/>
    <mergeCell ref="M8:M9"/>
    <mergeCell ref="B8:B9"/>
    <mergeCell ref="A33:I33"/>
    <mergeCell ref="J33:M33"/>
    <mergeCell ref="F14:G17"/>
    <mergeCell ref="F29:G30"/>
    <mergeCell ref="F32:G32"/>
    <mergeCell ref="A21:I21"/>
    <mergeCell ref="J21:M21"/>
    <mergeCell ref="A22:I22"/>
    <mergeCell ref="J22:K22"/>
    <mergeCell ref="A26:I26"/>
    <mergeCell ref="J26:K26"/>
    <mergeCell ref="A28:I28"/>
    <mergeCell ref="C8:C9"/>
    <mergeCell ref="I8:I9"/>
  </mergeCells>
  <conditionalFormatting sqref="A36:B36">
    <cfRule type="duplicateValues" dxfId="0" priority="12" stopIfTrue="1"/>
  </conditionalFormatting>
  <hyperlinks>
    <hyperlink ref="C39" r:id="rId1" xr:uid="{00000000-0004-0000-0C00-000000000000}"/>
  </hyperlinks>
  <pageMargins left="0.25" right="0.25" top="0.75" bottom="0.75" header="0.3" footer="0.3"/>
  <pageSetup paperSize="9" scale="46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S1106"/>
  <sheetViews>
    <sheetView zoomScale="130" zoomScaleNormal="130" zoomScaleSheetLayoutView="116" workbookViewId="0"/>
  </sheetViews>
  <sheetFormatPr defaultRowHeight="12.75"/>
  <cols>
    <col min="1" max="1" width="50.85546875" style="7" customWidth="1"/>
    <col min="2" max="3" width="9.140625" style="7" customWidth="1"/>
    <col min="4" max="4" width="16.42578125" style="7" customWidth="1"/>
    <col min="5" max="5" width="4.42578125" style="45" customWidth="1"/>
    <col min="6" max="26" width="9.140625" style="45" customWidth="1"/>
  </cols>
  <sheetData>
    <row r="1" spans="1:45" s="7" customFormat="1" ht="53.25" customHeight="1">
      <c r="A1" s="425"/>
      <c r="B1" s="426"/>
      <c r="C1" s="427"/>
      <c r="D1" s="426"/>
      <c r="E1" s="386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</row>
    <row r="2" spans="1:45" s="25" customFormat="1" ht="20.25" customHeight="1">
      <c r="A2" s="195"/>
      <c r="B2" s="195"/>
      <c r="C2" s="196"/>
      <c r="D2" s="195"/>
      <c r="E2" s="19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</row>
    <row r="3" spans="1:45" s="25" customFormat="1" ht="20.25" customHeight="1">
      <c r="A3" s="1128" t="s">
        <v>191</v>
      </c>
      <c r="B3" s="1128"/>
      <c r="C3" s="1128"/>
      <c r="D3" s="1128"/>
      <c r="E3" s="201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</row>
    <row r="4" spans="1:45" s="25" customFormat="1" ht="60" customHeight="1">
      <c r="A4" s="1129" t="s">
        <v>627</v>
      </c>
      <c r="B4" s="1129"/>
      <c r="C4" s="1129"/>
      <c r="D4" s="1129"/>
      <c r="E4" s="202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</row>
    <row r="5" spans="1:45" s="25" customFormat="1" ht="19.5" customHeight="1">
      <c r="A5" s="197"/>
      <c r="B5" s="197"/>
      <c r="C5" s="197"/>
      <c r="D5" s="197"/>
      <c r="E5" s="197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</row>
    <row r="6" spans="1:45" s="25" customFormat="1" ht="21.75" customHeight="1">
      <c r="A6" s="1130" t="s">
        <v>192</v>
      </c>
      <c r="B6" s="1130"/>
      <c r="C6" s="1130"/>
      <c r="D6" s="1130"/>
      <c r="E6" s="203"/>
      <c r="F6" s="45"/>
      <c r="G6" s="45"/>
      <c r="H6" s="45"/>
      <c r="I6" s="45"/>
      <c r="J6" s="45"/>
      <c r="K6" s="45"/>
      <c r="L6" s="45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  <c r="Y6" s="45"/>
      <c r="Z6" s="45"/>
      <c r="AA6" s="45"/>
    </row>
    <row r="7" spans="1:45" s="45" customFormat="1" ht="33.75" customHeight="1">
      <c r="A7" s="1129" t="s">
        <v>599</v>
      </c>
      <c r="B7" s="1129"/>
      <c r="C7" s="1129"/>
      <c r="D7" s="1129"/>
      <c r="E7" s="202"/>
    </row>
    <row r="8" spans="1:45" s="25" customFormat="1" ht="78.75" customHeight="1">
      <c r="A8" s="192" t="s">
        <v>193</v>
      </c>
      <c r="B8" s="1131" t="s">
        <v>357</v>
      </c>
      <c r="C8" s="1131"/>
      <c r="D8" s="1131"/>
      <c r="E8" s="198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</row>
    <row r="9" spans="1:45" s="200" customFormat="1" ht="93.75" customHeight="1">
      <c r="A9" s="1126" t="s">
        <v>360</v>
      </c>
      <c r="B9" s="1126"/>
      <c r="C9" s="1126"/>
      <c r="D9" s="1126"/>
      <c r="E9" s="204"/>
      <c r="F9" s="199"/>
      <c r="G9" s="199"/>
      <c r="H9" s="199"/>
      <c r="I9" s="199"/>
      <c r="J9" s="199"/>
      <c r="K9" s="199"/>
      <c r="L9" s="199"/>
      <c r="M9" s="199"/>
      <c r="N9" s="199"/>
      <c r="O9" s="199"/>
      <c r="P9" s="199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</row>
    <row r="10" spans="1:45" s="45" customFormat="1" ht="75.75" customHeight="1">
      <c r="A10" s="192" t="s">
        <v>193</v>
      </c>
      <c r="B10" s="1125" t="s">
        <v>358</v>
      </c>
      <c r="C10" s="1125"/>
      <c r="D10" s="1125"/>
      <c r="E10" s="194"/>
    </row>
    <row r="11" spans="1:45" s="45" customFormat="1" ht="127.5" customHeight="1">
      <c r="A11" s="1126" t="s">
        <v>361</v>
      </c>
      <c r="B11" s="1126"/>
      <c r="C11" s="1126"/>
      <c r="D11" s="1126"/>
      <c r="E11" s="204"/>
    </row>
    <row r="12" spans="1:45" s="45" customFormat="1" ht="64.5" customHeight="1">
      <c r="A12" s="193"/>
      <c r="B12" s="1125" t="s">
        <v>359</v>
      </c>
      <c r="C12" s="1125"/>
      <c r="D12" s="1125"/>
      <c r="E12" s="194"/>
    </row>
    <row r="13" spans="1:45" s="45" customFormat="1" ht="60" customHeight="1">
      <c r="A13" s="1126" t="s">
        <v>362</v>
      </c>
      <c r="B13" s="1127"/>
      <c r="C13" s="1127"/>
      <c r="D13" s="1127"/>
      <c r="E13" s="205"/>
    </row>
    <row r="14" spans="1:45" s="45" customFormat="1">
      <c r="A14" s="204"/>
      <c r="B14" s="205"/>
      <c r="C14" s="205"/>
      <c r="D14" s="205"/>
      <c r="E14" s="205"/>
    </row>
    <row r="15" spans="1:45" s="45" customFormat="1">
      <c r="A15" s="47"/>
      <c r="B15" s="47"/>
      <c r="C15" s="47"/>
      <c r="D15" s="47"/>
    </row>
    <row r="16" spans="1:45" s="45" customFormat="1">
      <c r="A16" s="47"/>
      <c r="B16" s="47"/>
      <c r="C16" s="47"/>
      <c r="D16" s="47"/>
    </row>
    <row r="17" spans="1:4" s="45" customFormat="1">
      <c r="A17" s="47"/>
      <c r="B17" s="47"/>
      <c r="C17" s="47"/>
      <c r="D17" s="47"/>
    </row>
    <row r="18" spans="1:4" s="45" customFormat="1">
      <c r="A18" s="47"/>
      <c r="B18" s="47"/>
      <c r="C18" s="47"/>
      <c r="D18" s="47"/>
    </row>
    <row r="19" spans="1:4" s="45" customFormat="1">
      <c r="A19" s="47"/>
      <c r="B19" s="47"/>
      <c r="C19" s="47"/>
      <c r="D19" s="47"/>
    </row>
    <row r="20" spans="1:4" s="45" customFormat="1">
      <c r="A20" s="47"/>
      <c r="B20" s="47"/>
      <c r="C20" s="47"/>
      <c r="D20" s="47"/>
    </row>
    <row r="21" spans="1:4" s="45" customFormat="1">
      <c r="A21" s="47"/>
      <c r="B21" s="47"/>
      <c r="C21" s="47"/>
      <c r="D21" s="47"/>
    </row>
    <row r="22" spans="1:4" s="45" customFormat="1">
      <c r="A22" s="47"/>
      <c r="B22" s="47"/>
      <c r="C22" s="47"/>
      <c r="D22" s="47"/>
    </row>
    <row r="23" spans="1:4" s="45" customFormat="1">
      <c r="A23" s="47"/>
      <c r="B23" s="47"/>
      <c r="C23" s="47"/>
      <c r="D23" s="47"/>
    </row>
    <row r="24" spans="1:4" s="45" customFormat="1">
      <c r="A24" s="47"/>
      <c r="B24" s="47"/>
      <c r="C24" s="47"/>
      <c r="D24" s="47"/>
    </row>
    <row r="25" spans="1:4" s="45" customFormat="1">
      <c r="A25" s="47"/>
      <c r="B25" s="47"/>
      <c r="C25" s="47"/>
      <c r="D25" s="47"/>
    </row>
    <row r="26" spans="1:4" s="45" customFormat="1">
      <c r="A26" s="47"/>
      <c r="B26" s="47"/>
      <c r="C26" s="47"/>
      <c r="D26" s="47"/>
    </row>
    <row r="27" spans="1:4" s="45" customFormat="1">
      <c r="A27" s="47"/>
      <c r="B27" s="47"/>
      <c r="C27" s="47"/>
      <c r="D27" s="47"/>
    </row>
    <row r="28" spans="1:4" s="45" customFormat="1">
      <c r="A28" s="47"/>
      <c r="B28" s="47"/>
      <c r="C28" s="47"/>
      <c r="D28" s="47"/>
    </row>
    <row r="29" spans="1:4" s="45" customFormat="1">
      <c r="A29" s="47"/>
      <c r="B29" s="47"/>
      <c r="C29" s="47"/>
      <c r="D29" s="47"/>
    </row>
    <row r="30" spans="1:4" s="45" customFormat="1">
      <c r="A30" s="47"/>
      <c r="B30" s="47"/>
      <c r="C30" s="47"/>
      <c r="D30" s="47"/>
    </row>
    <row r="31" spans="1:4" s="45" customFormat="1">
      <c r="A31" s="47"/>
      <c r="B31" s="47"/>
      <c r="C31" s="47"/>
      <c r="D31" s="47"/>
    </row>
    <row r="32" spans="1:4" s="45" customFormat="1">
      <c r="A32" s="47"/>
      <c r="B32" s="47"/>
      <c r="C32" s="47"/>
      <c r="D32" s="47"/>
    </row>
    <row r="33" spans="1:4" s="45" customFormat="1">
      <c r="A33" s="47"/>
      <c r="B33" s="47"/>
      <c r="C33" s="47"/>
      <c r="D33" s="47"/>
    </row>
    <row r="34" spans="1:4" s="45" customFormat="1">
      <c r="A34" s="47"/>
      <c r="B34" s="47"/>
      <c r="C34" s="47"/>
      <c r="D34" s="47"/>
    </row>
    <row r="35" spans="1:4" s="45" customFormat="1">
      <c r="A35" s="47"/>
      <c r="B35" s="47"/>
      <c r="C35" s="47"/>
      <c r="D35" s="47"/>
    </row>
    <row r="36" spans="1:4" s="45" customFormat="1">
      <c r="A36" s="47"/>
      <c r="B36" s="47"/>
      <c r="C36" s="47"/>
      <c r="D36" s="47"/>
    </row>
    <row r="37" spans="1:4" s="45" customFormat="1">
      <c r="A37" s="47"/>
      <c r="B37" s="47"/>
      <c r="C37" s="47"/>
      <c r="D37" s="47"/>
    </row>
    <row r="38" spans="1:4" s="45" customFormat="1">
      <c r="A38" s="47"/>
      <c r="B38" s="47"/>
      <c r="C38" s="47"/>
      <c r="D38" s="47"/>
    </row>
    <row r="39" spans="1:4" s="45" customFormat="1">
      <c r="A39" s="47"/>
      <c r="B39" s="47"/>
      <c r="C39" s="47"/>
      <c r="D39" s="47"/>
    </row>
    <row r="40" spans="1:4" s="45" customFormat="1">
      <c r="A40" s="47"/>
      <c r="B40" s="47"/>
      <c r="C40" s="47"/>
      <c r="D40" s="47"/>
    </row>
    <row r="41" spans="1:4" s="45" customFormat="1">
      <c r="A41" s="47"/>
      <c r="B41" s="47"/>
      <c r="C41" s="47"/>
      <c r="D41" s="47"/>
    </row>
    <row r="42" spans="1:4" s="45" customFormat="1">
      <c r="A42" s="47"/>
      <c r="B42" s="47"/>
      <c r="C42" s="47"/>
      <c r="D42" s="47"/>
    </row>
    <row r="43" spans="1:4" s="45" customFormat="1">
      <c r="A43" s="47"/>
      <c r="B43" s="47"/>
      <c r="C43" s="47"/>
      <c r="D43" s="47"/>
    </row>
    <row r="44" spans="1:4" s="45" customFormat="1">
      <c r="A44" s="47"/>
      <c r="B44" s="47"/>
      <c r="C44" s="47"/>
      <c r="D44" s="47"/>
    </row>
    <row r="45" spans="1:4" s="45" customFormat="1">
      <c r="A45" s="47"/>
      <c r="B45" s="47"/>
      <c r="C45" s="47"/>
      <c r="D45" s="47"/>
    </row>
    <row r="46" spans="1:4" s="45" customFormat="1">
      <c r="A46" s="47"/>
      <c r="B46" s="47"/>
      <c r="C46" s="47"/>
      <c r="D46" s="47"/>
    </row>
    <row r="47" spans="1:4" s="45" customFormat="1">
      <c r="A47" s="47"/>
      <c r="B47" s="47"/>
      <c r="C47" s="47"/>
      <c r="D47" s="47"/>
    </row>
    <row r="48" spans="1:4" s="45" customFormat="1">
      <c r="A48" s="47"/>
      <c r="B48" s="47"/>
      <c r="C48" s="47"/>
      <c r="D48" s="47"/>
    </row>
    <row r="49" spans="1:4" s="45" customFormat="1">
      <c r="A49" s="47"/>
      <c r="B49" s="47"/>
      <c r="C49" s="47"/>
      <c r="D49" s="47"/>
    </row>
    <row r="50" spans="1:4" s="45" customFormat="1">
      <c r="A50" s="47"/>
      <c r="B50" s="47"/>
      <c r="C50" s="47"/>
      <c r="D50" s="47"/>
    </row>
    <row r="51" spans="1:4" s="45" customFormat="1">
      <c r="A51" s="47"/>
      <c r="B51" s="47"/>
      <c r="C51" s="47"/>
      <c r="D51" s="47"/>
    </row>
    <row r="52" spans="1:4">
      <c r="A52" s="47"/>
      <c r="B52" s="47"/>
      <c r="C52" s="47"/>
      <c r="D52" s="47"/>
    </row>
    <row r="53" spans="1:4">
      <c r="A53" s="47"/>
      <c r="B53" s="47"/>
      <c r="C53" s="47"/>
      <c r="D53" s="47"/>
    </row>
    <row r="54" spans="1:4">
      <c r="A54" s="47"/>
      <c r="B54" s="47"/>
      <c r="C54" s="47"/>
      <c r="D54" s="47"/>
    </row>
    <row r="55" spans="1:4">
      <c r="A55" s="47"/>
      <c r="B55" s="47"/>
      <c r="C55" s="47"/>
      <c r="D55" s="47"/>
    </row>
    <row r="56" spans="1:4">
      <c r="A56" s="45"/>
      <c r="B56" s="45"/>
      <c r="C56" s="45"/>
      <c r="D56" s="45"/>
    </row>
    <row r="57" spans="1:4">
      <c r="A57" s="45"/>
      <c r="B57" s="45"/>
      <c r="C57" s="45"/>
      <c r="D57" s="45"/>
    </row>
    <row r="58" spans="1:4">
      <c r="A58" s="45"/>
      <c r="B58" s="45"/>
      <c r="C58" s="45"/>
      <c r="D58" s="45"/>
    </row>
    <row r="59" spans="1:4">
      <c r="A59" s="45"/>
      <c r="B59" s="45"/>
      <c r="C59" s="45"/>
      <c r="D59" s="45"/>
    </row>
    <row r="60" spans="1:4">
      <c r="A60" s="45"/>
      <c r="B60" s="45"/>
      <c r="C60" s="45"/>
      <c r="D60" s="45"/>
    </row>
    <row r="61" spans="1:4">
      <c r="A61" s="45"/>
      <c r="B61" s="45"/>
      <c r="C61" s="45"/>
      <c r="D61" s="45"/>
    </row>
    <row r="62" spans="1:4">
      <c r="A62" s="45"/>
      <c r="B62" s="45"/>
      <c r="C62" s="45"/>
      <c r="D62" s="45"/>
    </row>
    <row r="63" spans="1:4">
      <c r="A63" s="45"/>
      <c r="B63" s="45"/>
      <c r="C63" s="45"/>
      <c r="D63" s="45"/>
    </row>
    <row r="64" spans="1:4">
      <c r="A64" s="45"/>
      <c r="B64" s="45"/>
      <c r="C64" s="45"/>
      <c r="D64" s="45"/>
    </row>
    <row r="65" spans="1:4">
      <c r="A65" s="45"/>
      <c r="B65" s="45"/>
      <c r="C65" s="45"/>
      <c r="D65" s="45"/>
    </row>
    <row r="66" spans="1:4">
      <c r="A66" s="45"/>
      <c r="B66" s="45"/>
      <c r="C66" s="45"/>
      <c r="D66" s="45"/>
    </row>
    <row r="67" spans="1:4">
      <c r="A67" s="45"/>
      <c r="B67" s="45"/>
      <c r="C67" s="45"/>
      <c r="D67" s="45"/>
    </row>
    <row r="68" spans="1:4">
      <c r="A68" s="45"/>
      <c r="B68" s="45"/>
      <c r="C68" s="45"/>
      <c r="D68" s="45"/>
    </row>
    <row r="69" spans="1:4">
      <c r="A69" s="45"/>
      <c r="B69" s="45"/>
      <c r="C69" s="45"/>
      <c r="D69" s="45"/>
    </row>
    <row r="70" spans="1:4">
      <c r="A70" s="45"/>
      <c r="B70" s="45"/>
      <c r="C70" s="45"/>
      <c r="D70" s="45"/>
    </row>
    <row r="71" spans="1:4">
      <c r="A71" s="45"/>
      <c r="B71" s="45"/>
      <c r="C71" s="45"/>
      <c r="D71" s="45"/>
    </row>
    <row r="72" spans="1:4">
      <c r="A72" s="45"/>
      <c r="B72" s="45"/>
      <c r="C72" s="45"/>
      <c r="D72" s="45"/>
    </row>
    <row r="73" spans="1:4">
      <c r="A73" s="45"/>
      <c r="B73" s="45"/>
      <c r="C73" s="45"/>
      <c r="D73" s="45"/>
    </row>
    <row r="74" spans="1:4">
      <c r="A74" s="45"/>
      <c r="B74" s="45"/>
      <c r="C74" s="45"/>
      <c r="D74" s="45"/>
    </row>
    <row r="75" spans="1:4">
      <c r="A75" s="45"/>
      <c r="B75" s="45"/>
      <c r="C75" s="45"/>
      <c r="D75" s="45"/>
    </row>
    <row r="76" spans="1:4">
      <c r="A76" s="45"/>
      <c r="B76" s="45"/>
      <c r="C76" s="45"/>
      <c r="D76" s="45"/>
    </row>
    <row r="77" spans="1:4">
      <c r="A77" s="45"/>
      <c r="B77" s="45"/>
      <c r="C77" s="45"/>
      <c r="D77" s="45"/>
    </row>
    <row r="78" spans="1:4">
      <c r="A78" s="45"/>
      <c r="B78" s="45"/>
      <c r="C78" s="45"/>
      <c r="D78" s="45"/>
    </row>
    <row r="79" spans="1:4">
      <c r="A79" s="45"/>
      <c r="B79" s="45"/>
      <c r="C79" s="45"/>
      <c r="D79" s="45"/>
    </row>
    <row r="80" spans="1:4">
      <c r="A80" s="45"/>
      <c r="B80" s="45"/>
      <c r="C80" s="45"/>
      <c r="D80" s="45"/>
    </row>
    <row r="81" spans="1:4">
      <c r="A81" s="45"/>
      <c r="B81" s="45"/>
      <c r="C81" s="45"/>
      <c r="D81" s="45"/>
    </row>
    <row r="82" spans="1:4">
      <c r="A82" s="45"/>
      <c r="B82" s="45"/>
      <c r="C82" s="45"/>
      <c r="D82" s="45"/>
    </row>
    <row r="83" spans="1:4">
      <c r="A83" s="45"/>
      <c r="B83" s="45"/>
      <c r="C83" s="45"/>
      <c r="D83" s="45"/>
    </row>
    <row r="84" spans="1:4">
      <c r="A84" s="45"/>
      <c r="B84" s="45"/>
      <c r="C84" s="45"/>
      <c r="D84" s="45"/>
    </row>
    <row r="85" spans="1:4">
      <c r="A85" s="45"/>
      <c r="B85" s="45"/>
      <c r="C85" s="45"/>
      <c r="D85" s="45"/>
    </row>
    <row r="86" spans="1:4">
      <c r="A86" s="45"/>
      <c r="B86" s="45"/>
      <c r="C86" s="45"/>
      <c r="D86" s="45"/>
    </row>
    <row r="87" spans="1:4">
      <c r="A87" s="45"/>
      <c r="B87" s="45"/>
      <c r="C87" s="45"/>
      <c r="D87" s="45"/>
    </row>
    <row r="88" spans="1:4">
      <c r="A88" s="45"/>
      <c r="B88" s="45"/>
      <c r="C88" s="45"/>
      <c r="D88" s="45"/>
    </row>
    <row r="89" spans="1:4">
      <c r="A89" s="45"/>
      <c r="B89" s="45"/>
      <c r="C89" s="45"/>
      <c r="D89" s="45"/>
    </row>
    <row r="90" spans="1:4">
      <c r="A90" s="45"/>
      <c r="B90" s="45"/>
      <c r="C90" s="45"/>
      <c r="D90" s="45"/>
    </row>
    <row r="91" spans="1:4">
      <c r="A91" s="45"/>
      <c r="B91" s="45"/>
      <c r="C91" s="45"/>
      <c r="D91" s="45"/>
    </row>
    <row r="92" spans="1:4">
      <c r="A92" s="45"/>
      <c r="B92" s="45"/>
      <c r="C92" s="45"/>
      <c r="D92" s="45"/>
    </row>
    <row r="93" spans="1:4">
      <c r="A93" s="45"/>
      <c r="B93" s="45"/>
      <c r="C93" s="45"/>
      <c r="D93" s="45"/>
    </row>
    <row r="94" spans="1:4">
      <c r="A94" s="45"/>
      <c r="B94" s="45"/>
      <c r="C94" s="45"/>
      <c r="D94" s="45"/>
    </row>
    <row r="95" spans="1:4">
      <c r="A95" s="45"/>
      <c r="B95" s="45"/>
      <c r="C95" s="45"/>
      <c r="D95" s="45"/>
    </row>
    <row r="96" spans="1:4">
      <c r="A96" s="45"/>
      <c r="B96" s="45"/>
      <c r="C96" s="45"/>
      <c r="D96" s="45"/>
    </row>
    <row r="97" spans="1:4">
      <c r="A97" s="45"/>
      <c r="B97" s="45"/>
      <c r="C97" s="45"/>
      <c r="D97" s="45"/>
    </row>
    <row r="98" spans="1:4">
      <c r="A98" s="45"/>
      <c r="B98" s="45"/>
      <c r="C98" s="45"/>
      <c r="D98" s="45"/>
    </row>
    <row r="99" spans="1:4">
      <c r="A99" s="45"/>
      <c r="B99" s="45"/>
      <c r="C99" s="45"/>
      <c r="D99" s="45"/>
    </row>
    <row r="100" spans="1:4">
      <c r="A100" s="45"/>
      <c r="B100" s="45"/>
      <c r="C100" s="45"/>
      <c r="D100" s="45"/>
    </row>
    <row r="101" spans="1:4">
      <c r="A101" s="45"/>
      <c r="B101" s="45"/>
      <c r="C101" s="45"/>
      <c r="D101" s="45"/>
    </row>
    <row r="102" spans="1:4">
      <c r="A102" s="45"/>
      <c r="B102" s="45"/>
      <c r="C102" s="45"/>
      <c r="D102" s="45"/>
    </row>
    <row r="103" spans="1:4">
      <c r="A103" s="45"/>
      <c r="B103" s="45"/>
      <c r="C103" s="45"/>
      <c r="D103" s="45"/>
    </row>
    <row r="104" spans="1:4">
      <c r="A104" s="45"/>
      <c r="B104" s="45"/>
      <c r="C104" s="45"/>
      <c r="D104" s="45"/>
    </row>
    <row r="105" spans="1:4">
      <c r="A105" s="45"/>
      <c r="B105" s="45"/>
      <c r="C105" s="45"/>
      <c r="D105" s="45"/>
    </row>
    <row r="106" spans="1:4">
      <c r="A106" s="45"/>
      <c r="B106" s="45"/>
      <c r="C106" s="45"/>
      <c r="D106" s="45"/>
    </row>
    <row r="107" spans="1:4">
      <c r="A107" s="45"/>
      <c r="B107" s="45"/>
      <c r="C107" s="45"/>
      <c r="D107" s="45"/>
    </row>
    <row r="108" spans="1:4">
      <c r="A108" s="45"/>
      <c r="B108" s="45"/>
      <c r="C108" s="45"/>
      <c r="D108" s="45"/>
    </row>
    <row r="109" spans="1:4">
      <c r="A109" s="45"/>
      <c r="B109" s="45"/>
      <c r="C109" s="45"/>
      <c r="D109" s="45"/>
    </row>
    <row r="110" spans="1:4">
      <c r="A110" s="45"/>
      <c r="B110" s="45"/>
      <c r="C110" s="45"/>
      <c r="D110" s="45"/>
    </row>
    <row r="111" spans="1:4">
      <c r="A111" s="45"/>
      <c r="B111" s="45"/>
      <c r="C111" s="45"/>
      <c r="D111" s="45"/>
    </row>
    <row r="112" spans="1:4">
      <c r="A112" s="45"/>
      <c r="B112" s="45"/>
      <c r="C112" s="45"/>
      <c r="D112" s="45"/>
    </row>
    <row r="113" spans="1:4">
      <c r="A113" s="45"/>
      <c r="B113" s="45"/>
      <c r="C113" s="45"/>
      <c r="D113" s="45"/>
    </row>
    <row r="114" spans="1:4">
      <c r="A114" s="45"/>
      <c r="B114" s="45"/>
      <c r="C114" s="45"/>
      <c r="D114" s="45"/>
    </row>
    <row r="115" spans="1:4">
      <c r="A115" s="45"/>
      <c r="B115" s="45"/>
      <c r="C115" s="45"/>
      <c r="D115" s="45"/>
    </row>
    <row r="116" spans="1:4">
      <c r="A116" s="45"/>
      <c r="B116" s="45"/>
      <c r="C116" s="45"/>
      <c r="D116" s="45"/>
    </row>
    <row r="117" spans="1:4">
      <c r="A117" s="45"/>
      <c r="B117" s="45"/>
      <c r="C117" s="45"/>
      <c r="D117" s="45"/>
    </row>
    <row r="118" spans="1:4">
      <c r="A118" s="45"/>
      <c r="B118" s="45"/>
      <c r="C118" s="45"/>
      <c r="D118" s="45"/>
    </row>
    <row r="119" spans="1:4">
      <c r="A119" s="45"/>
      <c r="B119" s="45"/>
      <c r="C119" s="45"/>
      <c r="D119" s="45"/>
    </row>
    <row r="120" spans="1:4">
      <c r="A120" s="45"/>
      <c r="B120" s="45"/>
      <c r="C120" s="45"/>
      <c r="D120" s="45"/>
    </row>
    <row r="121" spans="1:4">
      <c r="A121" s="45"/>
      <c r="B121" s="45"/>
      <c r="C121" s="45"/>
      <c r="D121" s="45"/>
    </row>
    <row r="122" spans="1:4">
      <c r="A122" s="45"/>
      <c r="B122" s="45"/>
      <c r="C122" s="45"/>
      <c r="D122" s="45"/>
    </row>
    <row r="123" spans="1:4">
      <c r="A123" s="45"/>
      <c r="B123" s="45"/>
      <c r="C123" s="45"/>
      <c r="D123" s="45"/>
    </row>
    <row r="124" spans="1:4">
      <c r="A124" s="45"/>
      <c r="B124" s="45"/>
      <c r="C124" s="45"/>
      <c r="D124" s="45"/>
    </row>
    <row r="125" spans="1:4">
      <c r="A125" s="45"/>
      <c r="B125" s="45"/>
      <c r="C125" s="45"/>
      <c r="D125" s="45"/>
    </row>
    <row r="126" spans="1:4">
      <c r="A126" s="45"/>
      <c r="B126" s="45"/>
      <c r="C126" s="45"/>
      <c r="D126" s="45"/>
    </row>
    <row r="127" spans="1:4">
      <c r="A127" s="45"/>
      <c r="B127" s="45"/>
      <c r="C127" s="45"/>
      <c r="D127" s="45"/>
    </row>
    <row r="128" spans="1:4">
      <c r="A128" s="45"/>
      <c r="B128" s="45"/>
      <c r="C128" s="45"/>
      <c r="D128" s="45"/>
    </row>
    <row r="129" spans="1:4">
      <c r="A129" s="45"/>
      <c r="B129" s="45"/>
      <c r="C129" s="45"/>
      <c r="D129" s="45"/>
    </row>
    <row r="130" spans="1:4">
      <c r="A130" s="45"/>
      <c r="B130" s="45"/>
      <c r="C130" s="45"/>
      <c r="D130" s="45"/>
    </row>
    <row r="131" spans="1:4">
      <c r="A131" s="45"/>
      <c r="B131" s="45"/>
      <c r="C131" s="45"/>
      <c r="D131" s="45"/>
    </row>
    <row r="132" spans="1:4">
      <c r="A132" s="45"/>
      <c r="B132" s="45"/>
      <c r="C132" s="45"/>
      <c r="D132" s="45"/>
    </row>
    <row r="133" spans="1:4">
      <c r="A133" s="45"/>
      <c r="B133" s="45"/>
      <c r="C133" s="45"/>
      <c r="D133" s="45"/>
    </row>
    <row r="134" spans="1:4">
      <c r="A134" s="45"/>
      <c r="B134" s="45"/>
      <c r="C134" s="45"/>
      <c r="D134" s="45"/>
    </row>
    <row r="135" spans="1:4">
      <c r="A135" s="45"/>
      <c r="B135" s="45"/>
      <c r="C135" s="45"/>
      <c r="D135" s="45"/>
    </row>
    <row r="136" spans="1:4">
      <c r="A136" s="45"/>
      <c r="B136" s="45"/>
      <c r="C136" s="45"/>
      <c r="D136" s="45"/>
    </row>
    <row r="137" spans="1:4">
      <c r="A137" s="45"/>
      <c r="B137" s="45"/>
      <c r="C137" s="45"/>
      <c r="D137" s="45"/>
    </row>
    <row r="138" spans="1:4">
      <c r="A138" s="45"/>
      <c r="B138" s="45"/>
      <c r="C138" s="45"/>
      <c r="D138" s="45"/>
    </row>
    <row r="139" spans="1:4">
      <c r="A139" s="45"/>
      <c r="B139" s="45"/>
      <c r="C139" s="45"/>
      <c r="D139" s="45"/>
    </row>
    <row r="140" spans="1:4">
      <c r="A140" s="45"/>
      <c r="B140" s="45"/>
      <c r="C140" s="45"/>
      <c r="D140" s="45"/>
    </row>
    <row r="141" spans="1:4">
      <c r="A141" s="45"/>
      <c r="B141" s="45"/>
      <c r="C141" s="45"/>
      <c r="D141" s="45"/>
    </row>
    <row r="142" spans="1:4">
      <c r="A142" s="45"/>
      <c r="B142" s="45"/>
      <c r="C142" s="45"/>
      <c r="D142" s="45"/>
    </row>
    <row r="143" spans="1:4">
      <c r="A143" s="45"/>
      <c r="B143" s="45"/>
      <c r="C143" s="45"/>
      <c r="D143" s="45"/>
    </row>
    <row r="144" spans="1:4">
      <c r="A144" s="45"/>
      <c r="B144" s="45"/>
      <c r="C144" s="45"/>
      <c r="D144" s="45"/>
    </row>
    <row r="145" spans="1:4">
      <c r="A145" s="45"/>
      <c r="B145" s="45"/>
      <c r="C145" s="45"/>
      <c r="D145" s="45"/>
    </row>
    <row r="146" spans="1:4">
      <c r="A146" s="45"/>
      <c r="B146" s="45"/>
      <c r="C146" s="45"/>
      <c r="D146" s="45"/>
    </row>
    <row r="147" spans="1:4">
      <c r="A147" s="45"/>
      <c r="B147" s="45"/>
      <c r="C147" s="45"/>
      <c r="D147" s="45"/>
    </row>
    <row r="148" spans="1:4">
      <c r="A148" s="45"/>
      <c r="B148" s="45"/>
      <c r="C148" s="45"/>
      <c r="D148" s="45"/>
    </row>
    <row r="149" spans="1:4">
      <c r="A149" s="45"/>
      <c r="B149" s="45"/>
      <c r="C149" s="45"/>
      <c r="D149" s="45"/>
    </row>
    <row r="150" spans="1:4">
      <c r="A150" s="45"/>
      <c r="B150" s="45"/>
      <c r="C150" s="45"/>
      <c r="D150" s="45"/>
    </row>
    <row r="151" spans="1:4">
      <c r="A151" s="45"/>
      <c r="B151" s="45"/>
      <c r="C151" s="45"/>
      <c r="D151" s="45"/>
    </row>
    <row r="152" spans="1:4">
      <c r="A152" s="45"/>
      <c r="B152" s="45"/>
      <c r="C152" s="45"/>
      <c r="D152" s="45"/>
    </row>
    <row r="153" spans="1:4">
      <c r="A153" s="45"/>
      <c r="B153" s="45"/>
      <c r="C153" s="45"/>
      <c r="D153" s="45"/>
    </row>
    <row r="154" spans="1:4">
      <c r="A154" s="45"/>
      <c r="B154" s="45"/>
      <c r="C154" s="45"/>
      <c r="D154" s="45"/>
    </row>
    <row r="155" spans="1:4">
      <c r="A155" s="45"/>
      <c r="B155" s="45"/>
      <c r="C155" s="45"/>
      <c r="D155" s="45"/>
    </row>
    <row r="156" spans="1:4">
      <c r="A156" s="45"/>
      <c r="B156" s="45"/>
      <c r="C156" s="45"/>
      <c r="D156" s="45"/>
    </row>
    <row r="157" spans="1:4">
      <c r="A157" s="45"/>
      <c r="B157" s="45"/>
      <c r="C157" s="45"/>
      <c r="D157" s="45"/>
    </row>
    <row r="158" spans="1:4">
      <c r="A158" s="45"/>
      <c r="B158" s="45"/>
      <c r="C158" s="45"/>
      <c r="D158" s="45"/>
    </row>
    <row r="159" spans="1:4">
      <c r="A159" s="45"/>
      <c r="B159" s="45"/>
      <c r="C159" s="45"/>
      <c r="D159" s="45"/>
    </row>
    <row r="160" spans="1:4">
      <c r="A160" s="45"/>
      <c r="B160" s="45"/>
      <c r="C160" s="45"/>
      <c r="D160" s="45"/>
    </row>
    <row r="161" spans="1:4">
      <c r="A161" s="45"/>
      <c r="B161" s="45"/>
      <c r="C161" s="45"/>
      <c r="D161" s="45"/>
    </row>
    <row r="162" spans="1:4">
      <c r="A162" s="45"/>
      <c r="B162" s="45"/>
      <c r="C162" s="45"/>
      <c r="D162" s="45"/>
    </row>
    <row r="163" spans="1:4">
      <c r="A163" s="45"/>
      <c r="B163" s="45"/>
      <c r="C163" s="45"/>
      <c r="D163" s="45"/>
    </row>
    <row r="164" spans="1:4">
      <c r="A164" s="45"/>
      <c r="B164" s="45"/>
      <c r="C164" s="45"/>
      <c r="D164" s="45"/>
    </row>
    <row r="165" spans="1:4">
      <c r="A165" s="45"/>
      <c r="B165" s="45"/>
      <c r="C165" s="45"/>
      <c r="D165" s="45"/>
    </row>
    <row r="166" spans="1:4">
      <c r="A166" s="45"/>
      <c r="B166" s="45"/>
      <c r="C166" s="45"/>
      <c r="D166" s="45"/>
    </row>
    <row r="167" spans="1:4">
      <c r="A167" s="45"/>
      <c r="B167" s="45"/>
      <c r="C167" s="45"/>
      <c r="D167" s="45"/>
    </row>
    <row r="168" spans="1:4">
      <c r="A168" s="45"/>
      <c r="B168" s="45"/>
      <c r="C168" s="45"/>
      <c r="D168" s="45"/>
    </row>
    <row r="169" spans="1:4">
      <c r="A169" s="45"/>
      <c r="B169" s="45"/>
      <c r="C169" s="45"/>
      <c r="D169" s="45"/>
    </row>
    <row r="170" spans="1:4">
      <c r="A170" s="45"/>
      <c r="B170" s="45"/>
      <c r="C170" s="45"/>
      <c r="D170" s="45"/>
    </row>
    <row r="171" spans="1:4">
      <c r="A171" s="45"/>
      <c r="B171" s="45"/>
      <c r="C171" s="45"/>
      <c r="D171" s="45"/>
    </row>
    <row r="172" spans="1:4">
      <c r="A172" s="45"/>
      <c r="B172" s="45"/>
      <c r="C172" s="45"/>
      <c r="D172" s="45"/>
    </row>
    <row r="173" spans="1:4">
      <c r="A173" s="45"/>
      <c r="B173" s="45"/>
      <c r="C173" s="45"/>
      <c r="D173" s="45"/>
    </row>
    <row r="174" spans="1:4">
      <c r="A174" s="45"/>
      <c r="B174" s="45"/>
      <c r="C174" s="45"/>
      <c r="D174" s="45"/>
    </row>
    <row r="175" spans="1:4">
      <c r="A175" s="45"/>
      <c r="B175" s="45"/>
      <c r="C175" s="45"/>
      <c r="D175" s="45"/>
    </row>
    <row r="176" spans="1:4">
      <c r="A176" s="45"/>
      <c r="B176" s="45"/>
      <c r="C176" s="45"/>
      <c r="D176" s="45"/>
    </row>
    <row r="177" spans="1:4">
      <c r="A177" s="45"/>
      <c r="B177" s="45"/>
      <c r="C177" s="45"/>
      <c r="D177" s="45"/>
    </row>
    <row r="178" spans="1:4">
      <c r="A178" s="45"/>
      <c r="B178" s="45"/>
      <c r="C178" s="45"/>
      <c r="D178" s="45"/>
    </row>
    <row r="179" spans="1:4">
      <c r="A179" s="45"/>
      <c r="B179" s="45"/>
      <c r="C179" s="45"/>
      <c r="D179" s="45"/>
    </row>
    <row r="180" spans="1:4">
      <c r="A180" s="45"/>
      <c r="B180" s="45"/>
      <c r="C180" s="45"/>
      <c r="D180" s="45"/>
    </row>
    <row r="181" spans="1:4">
      <c r="A181" s="45"/>
      <c r="B181" s="45"/>
      <c r="C181" s="45"/>
      <c r="D181" s="45"/>
    </row>
    <row r="182" spans="1:4">
      <c r="A182" s="45"/>
      <c r="B182" s="45"/>
      <c r="C182" s="45"/>
      <c r="D182" s="45"/>
    </row>
    <row r="183" spans="1:4">
      <c r="A183" s="45"/>
      <c r="B183" s="45"/>
      <c r="C183" s="45"/>
      <c r="D183" s="45"/>
    </row>
    <row r="184" spans="1:4">
      <c r="A184" s="45"/>
      <c r="B184" s="45"/>
      <c r="C184" s="45"/>
      <c r="D184" s="45"/>
    </row>
    <row r="185" spans="1:4">
      <c r="A185" s="45"/>
      <c r="B185" s="45"/>
      <c r="C185" s="45"/>
      <c r="D185" s="45"/>
    </row>
    <row r="186" spans="1:4">
      <c r="A186" s="45"/>
      <c r="B186" s="45"/>
      <c r="C186" s="45"/>
      <c r="D186" s="45"/>
    </row>
    <row r="187" spans="1:4">
      <c r="A187" s="45"/>
      <c r="B187" s="45"/>
      <c r="C187" s="45"/>
      <c r="D187" s="45"/>
    </row>
    <row r="188" spans="1:4">
      <c r="A188" s="45"/>
      <c r="B188" s="45"/>
      <c r="C188" s="45"/>
      <c r="D188" s="45"/>
    </row>
    <row r="189" spans="1:4">
      <c r="A189" s="45"/>
      <c r="B189" s="45"/>
      <c r="C189" s="45"/>
      <c r="D189" s="45"/>
    </row>
    <row r="190" spans="1:4">
      <c r="A190" s="45"/>
      <c r="B190" s="45"/>
      <c r="C190" s="45"/>
      <c r="D190" s="45"/>
    </row>
    <row r="191" spans="1:4">
      <c r="A191" s="45"/>
      <c r="B191" s="45"/>
      <c r="C191" s="45"/>
      <c r="D191" s="45"/>
    </row>
    <row r="192" spans="1:4">
      <c r="A192" s="45"/>
      <c r="B192" s="45"/>
      <c r="C192" s="45"/>
      <c r="D192" s="45"/>
    </row>
    <row r="193" spans="1:4">
      <c r="A193" s="45"/>
      <c r="B193" s="45"/>
      <c r="C193" s="45"/>
      <c r="D193" s="45"/>
    </row>
    <row r="194" spans="1:4">
      <c r="A194" s="45"/>
      <c r="B194" s="45"/>
      <c r="C194" s="45"/>
      <c r="D194" s="45"/>
    </row>
    <row r="195" spans="1:4">
      <c r="A195" s="45"/>
      <c r="B195" s="45"/>
      <c r="C195" s="45"/>
      <c r="D195" s="45"/>
    </row>
    <row r="196" spans="1:4">
      <c r="A196" s="45"/>
      <c r="B196" s="45"/>
      <c r="C196" s="45"/>
      <c r="D196" s="45"/>
    </row>
    <row r="197" spans="1:4">
      <c r="A197" s="45"/>
      <c r="B197" s="45"/>
      <c r="C197" s="45"/>
      <c r="D197" s="45"/>
    </row>
    <row r="198" spans="1:4">
      <c r="A198" s="45"/>
      <c r="B198" s="45"/>
      <c r="C198" s="45"/>
      <c r="D198" s="45"/>
    </row>
    <row r="199" spans="1:4">
      <c r="A199" s="45"/>
      <c r="B199" s="45"/>
      <c r="C199" s="45"/>
      <c r="D199" s="45"/>
    </row>
    <row r="200" spans="1:4">
      <c r="A200" s="45"/>
      <c r="B200" s="45"/>
      <c r="C200" s="45"/>
      <c r="D200" s="45"/>
    </row>
    <row r="201" spans="1:4">
      <c r="A201" s="45"/>
      <c r="B201" s="45"/>
      <c r="C201" s="45"/>
      <c r="D201" s="45"/>
    </row>
    <row r="202" spans="1:4">
      <c r="A202" s="45"/>
      <c r="B202" s="45"/>
      <c r="C202" s="45"/>
      <c r="D202" s="45"/>
    </row>
    <row r="203" spans="1:4">
      <c r="A203" s="45"/>
      <c r="B203" s="45"/>
      <c r="C203" s="45"/>
      <c r="D203" s="45"/>
    </row>
    <row r="204" spans="1:4">
      <c r="A204" s="45"/>
      <c r="B204" s="45"/>
      <c r="C204" s="45"/>
      <c r="D204" s="45"/>
    </row>
    <row r="205" spans="1:4">
      <c r="A205" s="45"/>
      <c r="B205" s="45"/>
      <c r="C205" s="45"/>
      <c r="D205" s="45"/>
    </row>
    <row r="206" spans="1:4">
      <c r="A206" s="45"/>
      <c r="B206" s="45"/>
      <c r="C206" s="45"/>
      <c r="D206" s="45"/>
    </row>
    <row r="207" spans="1:4">
      <c r="A207" s="45"/>
      <c r="B207" s="45"/>
      <c r="C207" s="45"/>
      <c r="D207" s="45"/>
    </row>
    <row r="208" spans="1:4">
      <c r="A208" s="45"/>
      <c r="B208" s="45"/>
      <c r="C208" s="45"/>
      <c r="D208" s="45"/>
    </row>
    <row r="209" spans="1:4">
      <c r="A209" s="45"/>
      <c r="B209" s="45"/>
      <c r="C209" s="45"/>
      <c r="D209" s="45"/>
    </row>
    <row r="210" spans="1:4">
      <c r="A210" s="45"/>
      <c r="B210" s="45"/>
      <c r="C210" s="45"/>
      <c r="D210" s="45"/>
    </row>
    <row r="211" spans="1:4">
      <c r="A211" s="45"/>
      <c r="B211" s="45"/>
      <c r="C211" s="45"/>
      <c r="D211" s="45"/>
    </row>
    <row r="212" spans="1:4">
      <c r="A212" s="45"/>
      <c r="B212" s="45"/>
      <c r="C212" s="45"/>
      <c r="D212" s="45"/>
    </row>
    <row r="213" spans="1:4">
      <c r="A213" s="45"/>
      <c r="B213" s="45"/>
      <c r="C213" s="45"/>
      <c r="D213" s="45"/>
    </row>
    <row r="214" spans="1:4">
      <c r="A214" s="45"/>
      <c r="B214" s="45"/>
      <c r="C214" s="45"/>
      <c r="D214" s="45"/>
    </row>
    <row r="215" spans="1:4">
      <c r="A215" s="45"/>
      <c r="B215" s="45"/>
      <c r="C215" s="45"/>
      <c r="D215" s="45"/>
    </row>
    <row r="216" spans="1:4">
      <c r="A216" s="45"/>
      <c r="B216" s="45"/>
      <c r="C216" s="45"/>
      <c r="D216" s="45"/>
    </row>
    <row r="217" spans="1:4">
      <c r="A217" s="45"/>
      <c r="B217" s="45"/>
      <c r="C217" s="45"/>
      <c r="D217" s="45"/>
    </row>
    <row r="218" spans="1:4">
      <c r="A218" s="45"/>
      <c r="B218" s="45"/>
      <c r="C218" s="45"/>
      <c r="D218" s="45"/>
    </row>
    <row r="219" spans="1:4">
      <c r="A219" s="45"/>
      <c r="B219" s="45"/>
      <c r="C219" s="45"/>
      <c r="D219" s="45"/>
    </row>
    <row r="220" spans="1:4">
      <c r="A220" s="45"/>
      <c r="B220" s="45"/>
      <c r="C220" s="45"/>
      <c r="D220" s="45"/>
    </row>
    <row r="221" spans="1:4">
      <c r="A221" s="45"/>
      <c r="B221" s="45"/>
      <c r="C221" s="45"/>
      <c r="D221" s="45"/>
    </row>
    <row r="222" spans="1:4">
      <c r="A222" s="45"/>
      <c r="B222" s="45"/>
      <c r="C222" s="45"/>
      <c r="D222" s="45"/>
    </row>
    <row r="223" spans="1:4">
      <c r="A223" s="45"/>
      <c r="B223" s="45"/>
      <c r="C223" s="45"/>
      <c r="D223" s="45"/>
    </row>
    <row r="224" spans="1:4">
      <c r="A224" s="45"/>
      <c r="B224" s="45"/>
      <c r="C224" s="45"/>
      <c r="D224" s="45"/>
    </row>
    <row r="225" spans="1:4">
      <c r="A225" s="45"/>
      <c r="B225" s="45"/>
      <c r="C225" s="45"/>
      <c r="D225" s="45"/>
    </row>
    <row r="226" spans="1:4">
      <c r="A226" s="45"/>
      <c r="B226" s="45"/>
      <c r="C226" s="45"/>
      <c r="D226" s="45"/>
    </row>
    <row r="227" spans="1:4">
      <c r="A227" s="45"/>
      <c r="B227" s="45"/>
      <c r="C227" s="45"/>
      <c r="D227" s="45"/>
    </row>
    <row r="228" spans="1:4">
      <c r="A228" s="45"/>
      <c r="B228" s="45"/>
      <c r="C228" s="45"/>
      <c r="D228" s="45"/>
    </row>
    <row r="229" spans="1:4">
      <c r="A229" s="45"/>
      <c r="B229" s="45"/>
      <c r="C229" s="45"/>
      <c r="D229" s="45"/>
    </row>
    <row r="230" spans="1:4">
      <c r="A230" s="45"/>
      <c r="B230" s="45"/>
      <c r="C230" s="45"/>
      <c r="D230" s="45"/>
    </row>
    <row r="231" spans="1:4">
      <c r="A231" s="45"/>
      <c r="B231" s="45"/>
      <c r="C231" s="45"/>
      <c r="D231" s="45"/>
    </row>
    <row r="232" spans="1:4">
      <c r="A232" s="45"/>
      <c r="B232" s="45"/>
      <c r="C232" s="45"/>
      <c r="D232" s="45"/>
    </row>
    <row r="233" spans="1:4">
      <c r="A233" s="45"/>
      <c r="B233" s="45"/>
      <c r="C233" s="45"/>
      <c r="D233" s="45"/>
    </row>
    <row r="234" spans="1:4">
      <c r="A234" s="45"/>
      <c r="B234" s="45"/>
      <c r="C234" s="45"/>
      <c r="D234" s="45"/>
    </row>
    <row r="235" spans="1:4">
      <c r="A235" s="45"/>
      <c r="B235" s="45"/>
      <c r="C235" s="45"/>
      <c r="D235" s="45"/>
    </row>
    <row r="236" spans="1:4">
      <c r="A236" s="45"/>
      <c r="B236" s="45"/>
      <c r="C236" s="45"/>
      <c r="D236" s="45"/>
    </row>
    <row r="237" spans="1:4">
      <c r="A237" s="45"/>
      <c r="B237" s="45"/>
      <c r="C237" s="45"/>
      <c r="D237" s="45"/>
    </row>
    <row r="238" spans="1:4">
      <c r="A238" s="45"/>
      <c r="B238" s="45"/>
      <c r="C238" s="45"/>
      <c r="D238" s="45"/>
    </row>
    <row r="239" spans="1:4">
      <c r="A239" s="45"/>
      <c r="B239" s="45"/>
      <c r="C239" s="45"/>
      <c r="D239" s="45"/>
    </row>
    <row r="240" spans="1:4">
      <c r="A240" s="45"/>
      <c r="B240" s="45"/>
      <c r="C240" s="45"/>
      <c r="D240" s="45"/>
    </row>
    <row r="241" spans="1:4">
      <c r="A241" s="45"/>
      <c r="B241" s="45"/>
      <c r="C241" s="45"/>
      <c r="D241" s="45"/>
    </row>
    <row r="242" spans="1:4">
      <c r="A242" s="45"/>
      <c r="B242" s="45"/>
      <c r="C242" s="45"/>
      <c r="D242" s="45"/>
    </row>
    <row r="243" spans="1:4">
      <c r="A243" s="45"/>
      <c r="B243" s="45"/>
      <c r="C243" s="45"/>
      <c r="D243" s="45"/>
    </row>
    <row r="244" spans="1:4">
      <c r="A244" s="45"/>
      <c r="B244" s="45"/>
      <c r="C244" s="45"/>
      <c r="D244" s="45"/>
    </row>
    <row r="245" spans="1:4">
      <c r="A245" s="45"/>
      <c r="B245" s="45"/>
      <c r="C245" s="45"/>
      <c r="D245" s="45"/>
    </row>
    <row r="246" spans="1:4">
      <c r="A246" s="45"/>
      <c r="B246" s="45"/>
      <c r="C246" s="45"/>
      <c r="D246" s="45"/>
    </row>
    <row r="247" spans="1:4">
      <c r="A247" s="45"/>
      <c r="B247" s="45"/>
      <c r="C247" s="45"/>
      <c r="D247" s="45"/>
    </row>
    <row r="248" spans="1:4">
      <c r="A248" s="45"/>
      <c r="B248" s="45"/>
      <c r="C248" s="45"/>
      <c r="D248" s="45"/>
    </row>
    <row r="249" spans="1:4">
      <c r="A249" s="45"/>
      <c r="B249" s="45"/>
      <c r="C249" s="45"/>
      <c r="D249" s="45"/>
    </row>
    <row r="250" spans="1:4">
      <c r="A250" s="45"/>
      <c r="B250" s="45"/>
      <c r="C250" s="45"/>
      <c r="D250" s="45"/>
    </row>
    <row r="251" spans="1:4">
      <c r="A251" s="45"/>
      <c r="B251" s="45"/>
      <c r="C251" s="45"/>
      <c r="D251" s="45"/>
    </row>
    <row r="252" spans="1:4">
      <c r="A252" s="45"/>
      <c r="B252" s="45"/>
      <c r="C252" s="45"/>
      <c r="D252" s="45"/>
    </row>
    <row r="253" spans="1:4">
      <c r="A253" s="45"/>
      <c r="B253" s="45"/>
      <c r="C253" s="45"/>
      <c r="D253" s="45"/>
    </row>
    <row r="254" spans="1:4">
      <c r="A254" s="45"/>
      <c r="B254" s="45"/>
      <c r="C254" s="45"/>
      <c r="D254" s="45"/>
    </row>
    <row r="255" spans="1:4">
      <c r="A255" s="45"/>
      <c r="B255" s="45"/>
      <c r="C255" s="45"/>
      <c r="D255" s="45"/>
    </row>
    <row r="256" spans="1:4">
      <c r="A256" s="45"/>
      <c r="B256" s="45"/>
      <c r="C256" s="45"/>
      <c r="D256" s="45"/>
    </row>
    <row r="257" spans="1:4">
      <c r="A257" s="45"/>
      <c r="B257" s="45"/>
      <c r="C257" s="45"/>
      <c r="D257" s="45"/>
    </row>
    <row r="258" spans="1:4">
      <c r="A258" s="45"/>
      <c r="B258" s="45"/>
      <c r="C258" s="45"/>
      <c r="D258" s="45"/>
    </row>
    <row r="259" spans="1:4">
      <c r="A259" s="45"/>
      <c r="B259" s="45"/>
      <c r="C259" s="45"/>
      <c r="D259" s="45"/>
    </row>
    <row r="260" spans="1:4">
      <c r="A260" s="45"/>
      <c r="B260" s="45"/>
      <c r="C260" s="45"/>
      <c r="D260" s="45"/>
    </row>
    <row r="261" spans="1:4">
      <c r="A261" s="45"/>
      <c r="B261" s="45"/>
      <c r="C261" s="45"/>
      <c r="D261" s="45"/>
    </row>
    <row r="262" spans="1:4">
      <c r="A262" s="45"/>
      <c r="B262" s="45"/>
      <c r="C262" s="45"/>
      <c r="D262" s="45"/>
    </row>
    <row r="263" spans="1:4">
      <c r="A263" s="45"/>
      <c r="B263" s="45"/>
      <c r="C263" s="45"/>
      <c r="D263" s="45"/>
    </row>
    <row r="264" spans="1:4">
      <c r="A264" s="45"/>
      <c r="B264" s="45"/>
      <c r="C264" s="45"/>
      <c r="D264" s="45"/>
    </row>
    <row r="265" spans="1:4">
      <c r="A265" s="45"/>
      <c r="B265" s="45"/>
      <c r="C265" s="45"/>
      <c r="D265" s="45"/>
    </row>
    <row r="266" spans="1:4">
      <c r="A266" s="45"/>
      <c r="B266" s="45"/>
      <c r="C266" s="45"/>
      <c r="D266" s="45"/>
    </row>
    <row r="267" spans="1:4">
      <c r="A267" s="45"/>
      <c r="B267" s="45"/>
      <c r="C267" s="45"/>
      <c r="D267" s="45"/>
    </row>
    <row r="268" spans="1:4">
      <c r="A268" s="45"/>
      <c r="B268" s="45"/>
      <c r="C268" s="45"/>
      <c r="D268" s="45"/>
    </row>
    <row r="269" spans="1:4">
      <c r="A269" s="45"/>
      <c r="B269" s="45"/>
      <c r="C269" s="45"/>
      <c r="D269" s="45"/>
    </row>
    <row r="270" spans="1:4">
      <c r="A270" s="45"/>
      <c r="B270" s="45"/>
      <c r="C270" s="45"/>
      <c r="D270" s="45"/>
    </row>
    <row r="271" spans="1:4">
      <c r="A271" s="45"/>
      <c r="B271" s="45"/>
      <c r="C271" s="45"/>
      <c r="D271" s="45"/>
    </row>
    <row r="272" spans="1:4">
      <c r="A272" s="45"/>
      <c r="B272" s="45"/>
      <c r="C272" s="45"/>
      <c r="D272" s="45"/>
    </row>
    <row r="273" spans="1:4">
      <c r="A273" s="45"/>
      <c r="B273" s="45"/>
      <c r="C273" s="45"/>
      <c r="D273" s="45"/>
    </row>
    <row r="274" spans="1:4">
      <c r="A274" s="45"/>
      <c r="B274" s="45"/>
      <c r="C274" s="45"/>
      <c r="D274" s="45"/>
    </row>
    <row r="275" spans="1:4">
      <c r="A275" s="45"/>
      <c r="B275" s="45"/>
      <c r="C275" s="45"/>
      <c r="D275" s="45"/>
    </row>
    <row r="276" spans="1:4">
      <c r="A276" s="45"/>
      <c r="B276" s="45"/>
      <c r="C276" s="45"/>
      <c r="D276" s="45"/>
    </row>
    <row r="277" spans="1:4">
      <c r="A277" s="45"/>
      <c r="B277" s="45"/>
      <c r="C277" s="45"/>
      <c r="D277" s="45"/>
    </row>
    <row r="278" spans="1:4">
      <c r="A278" s="45"/>
      <c r="B278" s="45"/>
      <c r="C278" s="45"/>
      <c r="D278" s="45"/>
    </row>
    <row r="279" spans="1:4">
      <c r="A279" s="45"/>
      <c r="B279" s="45"/>
      <c r="C279" s="45"/>
      <c r="D279" s="45"/>
    </row>
    <row r="280" spans="1:4">
      <c r="A280" s="45"/>
      <c r="B280" s="45"/>
      <c r="C280" s="45"/>
      <c r="D280" s="45"/>
    </row>
    <row r="281" spans="1:4">
      <c r="A281" s="45"/>
      <c r="B281" s="45"/>
      <c r="C281" s="45"/>
      <c r="D281" s="45"/>
    </row>
    <row r="282" spans="1:4">
      <c r="A282" s="45"/>
      <c r="B282" s="45"/>
      <c r="C282" s="45"/>
      <c r="D282" s="45"/>
    </row>
    <row r="283" spans="1:4">
      <c r="A283" s="45"/>
      <c r="B283" s="45"/>
      <c r="C283" s="45"/>
      <c r="D283" s="45"/>
    </row>
    <row r="284" spans="1:4">
      <c r="A284" s="45"/>
      <c r="B284" s="45"/>
      <c r="C284" s="45"/>
      <c r="D284" s="45"/>
    </row>
    <row r="285" spans="1:4">
      <c r="A285" s="45"/>
      <c r="B285" s="45"/>
      <c r="C285" s="45"/>
      <c r="D285" s="45"/>
    </row>
    <row r="286" spans="1:4">
      <c r="A286" s="45"/>
      <c r="B286" s="45"/>
      <c r="C286" s="45"/>
      <c r="D286" s="45"/>
    </row>
    <row r="287" spans="1:4">
      <c r="A287" s="45"/>
      <c r="B287" s="45"/>
      <c r="C287" s="45"/>
      <c r="D287" s="45"/>
    </row>
    <row r="288" spans="1:4">
      <c r="A288" s="45"/>
      <c r="B288" s="45"/>
      <c r="C288" s="45"/>
      <c r="D288" s="45"/>
    </row>
    <row r="289" spans="1:4">
      <c r="A289" s="45"/>
      <c r="B289" s="45"/>
      <c r="C289" s="45"/>
      <c r="D289" s="45"/>
    </row>
    <row r="290" spans="1:4">
      <c r="A290" s="45"/>
      <c r="B290" s="45"/>
      <c r="C290" s="45"/>
      <c r="D290" s="45"/>
    </row>
    <row r="291" spans="1:4">
      <c r="A291" s="45"/>
      <c r="B291" s="45"/>
      <c r="C291" s="45"/>
      <c r="D291" s="45"/>
    </row>
    <row r="292" spans="1:4">
      <c r="A292" s="45"/>
      <c r="B292" s="45"/>
      <c r="C292" s="45"/>
      <c r="D292" s="45"/>
    </row>
    <row r="293" spans="1:4">
      <c r="A293" s="45"/>
      <c r="B293" s="45"/>
      <c r="C293" s="45"/>
      <c r="D293" s="45"/>
    </row>
    <row r="294" spans="1:4">
      <c r="A294" s="45"/>
      <c r="B294" s="45"/>
      <c r="C294" s="45"/>
      <c r="D294" s="45"/>
    </row>
    <row r="295" spans="1:4">
      <c r="A295" s="45"/>
      <c r="B295" s="45"/>
      <c r="C295" s="45"/>
      <c r="D295" s="45"/>
    </row>
    <row r="296" spans="1:4">
      <c r="A296" s="45"/>
      <c r="B296" s="45"/>
      <c r="C296" s="45"/>
      <c r="D296" s="45"/>
    </row>
    <row r="297" spans="1:4">
      <c r="A297" s="45"/>
      <c r="B297" s="45"/>
      <c r="C297" s="45"/>
      <c r="D297" s="45"/>
    </row>
    <row r="298" spans="1:4">
      <c r="A298" s="45"/>
      <c r="B298" s="45"/>
      <c r="C298" s="45"/>
      <c r="D298" s="45"/>
    </row>
    <row r="299" spans="1:4">
      <c r="A299" s="45"/>
      <c r="B299" s="45"/>
      <c r="C299" s="45"/>
      <c r="D299" s="45"/>
    </row>
    <row r="300" spans="1:4">
      <c r="A300" s="45"/>
      <c r="B300" s="45"/>
      <c r="C300" s="45"/>
      <c r="D300" s="45"/>
    </row>
    <row r="301" spans="1:4">
      <c r="A301" s="45"/>
      <c r="B301" s="45"/>
      <c r="C301" s="45"/>
      <c r="D301" s="45"/>
    </row>
    <row r="302" spans="1:4">
      <c r="A302" s="45"/>
      <c r="B302" s="45"/>
      <c r="C302" s="45"/>
      <c r="D302" s="45"/>
    </row>
    <row r="303" spans="1:4">
      <c r="A303" s="45"/>
      <c r="B303" s="45"/>
      <c r="C303" s="45"/>
      <c r="D303" s="45"/>
    </row>
    <row r="304" spans="1:4">
      <c r="A304" s="45"/>
      <c r="B304" s="45"/>
      <c r="C304" s="45"/>
      <c r="D304" s="45"/>
    </row>
    <row r="305" spans="1:4">
      <c r="A305" s="45"/>
      <c r="B305" s="45"/>
      <c r="C305" s="45"/>
      <c r="D305" s="45"/>
    </row>
    <row r="306" spans="1:4">
      <c r="A306" s="45"/>
      <c r="B306" s="45"/>
      <c r="C306" s="45"/>
      <c r="D306" s="45"/>
    </row>
    <row r="307" spans="1:4">
      <c r="A307" s="45"/>
      <c r="B307" s="45"/>
      <c r="C307" s="45"/>
      <c r="D307" s="45"/>
    </row>
    <row r="308" spans="1:4">
      <c r="A308" s="45"/>
      <c r="B308" s="45"/>
      <c r="C308" s="45"/>
      <c r="D308" s="45"/>
    </row>
    <row r="309" spans="1:4">
      <c r="A309" s="45"/>
      <c r="B309" s="45"/>
      <c r="C309" s="45"/>
      <c r="D309" s="45"/>
    </row>
    <row r="310" spans="1:4">
      <c r="A310" s="45"/>
      <c r="B310" s="45"/>
      <c r="C310" s="45"/>
      <c r="D310" s="45"/>
    </row>
    <row r="311" spans="1:4">
      <c r="A311" s="45"/>
      <c r="B311" s="45"/>
      <c r="C311" s="45"/>
      <c r="D311" s="45"/>
    </row>
    <row r="312" spans="1:4">
      <c r="A312" s="45"/>
      <c r="B312" s="45"/>
      <c r="C312" s="45"/>
      <c r="D312" s="45"/>
    </row>
    <row r="313" spans="1:4">
      <c r="A313" s="45"/>
      <c r="B313" s="45"/>
      <c r="C313" s="45"/>
      <c r="D313" s="45"/>
    </row>
    <row r="314" spans="1:4">
      <c r="A314" s="45"/>
      <c r="B314" s="45"/>
      <c r="C314" s="45"/>
      <c r="D314" s="45"/>
    </row>
    <row r="315" spans="1:4">
      <c r="A315" s="45"/>
      <c r="B315" s="45"/>
      <c r="C315" s="45"/>
      <c r="D315" s="45"/>
    </row>
    <row r="316" spans="1:4">
      <c r="A316" s="45"/>
      <c r="B316" s="45"/>
      <c r="C316" s="45"/>
      <c r="D316" s="45"/>
    </row>
    <row r="317" spans="1:4">
      <c r="A317" s="45"/>
      <c r="B317" s="45"/>
      <c r="C317" s="45"/>
      <c r="D317" s="45"/>
    </row>
    <row r="318" spans="1:4">
      <c r="A318" s="45"/>
      <c r="B318" s="45"/>
      <c r="C318" s="45"/>
      <c r="D318" s="45"/>
    </row>
    <row r="319" spans="1:4">
      <c r="A319" s="45"/>
      <c r="B319" s="45"/>
      <c r="C319" s="45"/>
      <c r="D319" s="45"/>
    </row>
    <row r="320" spans="1:4">
      <c r="A320" s="45"/>
      <c r="B320" s="45"/>
      <c r="C320" s="45"/>
      <c r="D320" s="45"/>
    </row>
    <row r="321" spans="1:4">
      <c r="A321" s="45"/>
      <c r="B321" s="45"/>
      <c r="C321" s="45"/>
      <c r="D321" s="45"/>
    </row>
    <row r="322" spans="1:4">
      <c r="A322" s="45"/>
      <c r="B322" s="45"/>
      <c r="C322" s="45"/>
      <c r="D322" s="45"/>
    </row>
    <row r="323" spans="1:4">
      <c r="A323" s="45"/>
      <c r="B323" s="45"/>
      <c r="C323" s="45"/>
      <c r="D323" s="45"/>
    </row>
    <row r="324" spans="1:4">
      <c r="A324" s="45"/>
      <c r="B324" s="45"/>
      <c r="C324" s="45"/>
      <c r="D324" s="45"/>
    </row>
    <row r="325" spans="1:4">
      <c r="A325" s="45"/>
      <c r="B325" s="45"/>
      <c r="C325" s="45"/>
      <c r="D325" s="45"/>
    </row>
    <row r="326" spans="1:4">
      <c r="A326" s="45"/>
      <c r="B326" s="45"/>
      <c r="C326" s="45"/>
      <c r="D326" s="45"/>
    </row>
    <row r="327" spans="1:4">
      <c r="A327" s="45"/>
      <c r="B327" s="45"/>
      <c r="C327" s="45"/>
      <c r="D327" s="45"/>
    </row>
    <row r="328" spans="1:4">
      <c r="A328" s="45"/>
      <c r="B328" s="45"/>
      <c r="C328" s="45"/>
      <c r="D328" s="45"/>
    </row>
    <row r="329" spans="1:4">
      <c r="A329" s="45"/>
      <c r="B329" s="45"/>
      <c r="C329" s="45"/>
      <c r="D329" s="45"/>
    </row>
    <row r="330" spans="1:4">
      <c r="A330" s="45"/>
      <c r="B330" s="45"/>
      <c r="C330" s="45"/>
      <c r="D330" s="45"/>
    </row>
    <row r="331" spans="1:4">
      <c r="A331" s="45"/>
      <c r="B331" s="45"/>
      <c r="C331" s="45"/>
      <c r="D331" s="45"/>
    </row>
    <row r="332" spans="1:4">
      <c r="A332" s="45"/>
      <c r="B332" s="45"/>
      <c r="C332" s="45"/>
      <c r="D332" s="45"/>
    </row>
    <row r="333" spans="1:4">
      <c r="A333" s="45"/>
      <c r="B333" s="45"/>
      <c r="C333" s="45"/>
      <c r="D333" s="45"/>
    </row>
    <row r="334" spans="1:4">
      <c r="A334" s="45"/>
      <c r="B334" s="45"/>
      <c r="C334" s="45"/>
      <c r="D334" s="45"/>
    </row>
    <row r="335" spans="1:4">
      <c r="A335" s="45"/>
      <c r="B335" s="45"/>
      <c r="C335" s="45"/>
      <c r="D335" s="45"/>
    </row>
    <row r="336" spans="1:4">
      <c r="A336" s="45"/>
      <c r="B336" s="45"/>
      <c r="C336" s="45"/>
      <c r="D336" s="45"/>
    </row>
    <row r="337" spans="1:4">
      <c r="A337" s="45"/>
      <c r="B337" s="45"/>
      <c r="C337" s="45"/>
      <c r="D337" s="45"/>
    </row>
    <row r="338" spans="1:4">
      <c r="A338" s="45"/>
      <c r="B338" s="45"/>
      <c r="C338" s="45"/>
      <c r="D338" s="45"/>
    </row>
    <row r="339" spans="1:4">
      <c r="A339" s="45"/>
      <c r="B339" s="45"/>
      <c r="C339" s="45"/>
      <c r="D339" s="45"/>
    </row>
    <row r="340" spans="1:4">
      <c r="A340" s="45"/>
      <c r="B340" s="45"/>
      <c r="C340" s="45"/>
      <c r="D340" s="45"/>
    </row>
    <row r="341" spans="1:4">
      <c r="A341" s="45"/>
      <c r="B341" s="45"/>
      <c r="C341" s="45"/>
      <c r="D341" s="45"/>
    </row>
    <row r="342" spans="1:4">
      <c r="A342" s="45"/>
      <c r="B342" s="45"/>
      <c r="C342" s="45"/>
      <c r="D342" s="45"/>
    </row>
    <row r="343" spans="1:4">
      <c r="A343" s="45"/>
      <c r="B343" s="45"/>
      <c r="C343" s="45"/>
      <c r="D343" s="45"/>
    </row>
    <row r="344" spans="1:4">
      <c r="A344" s="45"/>
      <c r="B344" s="45"/>
      <c r="C344" s="45"/>
      <c r="D344" s="45"/>
    </row>
    <row r="345" spans="1:4">
      <c r="A345" s="45"/>
      <c r="B345" s="45"/>
      <c r="C345" s="45"/>
      <c r="D345" s="45"/>
    </row>
    <row r="346" spans="1:4">
      <c r="A346" s="45"/>
      <c r="B346" s="45"/>
      <c r="C346" s="45"/>
      <c r="D346" s="45"/>
    </row>
    <row r="347" spans="1:4">
      <c r="A347" s="45"/>
      <c r="B347" s="45"/>
      <c r="C347" s="45"/>
      <c r="D347" s="45"/>
    </row>
    <row r="348" spans="1:4">
      <c r="A348" s="45"/>
      <c r="B348" s="45"/>
      <c r="C348" s="45"/>
      <c r="D348" s="45"/>
    </row>
    <row r="349" spans="1:4">
      <c r="A349" s="45"/>
      <c r="B349" s="45"/>
      <c r="C349" s="45"/>
      <c r="D349" s="45"/>
    </row>
    <row r="350" spans="1:4">
      <c r="A350" s="45"/>
      <c r="B350" s="45"/>
      <c r="C350" s="45"/>
      <c r="D350" s="45"/>
    </row>
    <row r="351" spans="1:4">
      <c r="A351" s="45"/>
      <c r="B351" s="45"/>
      <c r="C351" s="45"/>
      <c r="D351" s="45"/>
    </row>
    <row r="352" spans="1:4">
      <c r="A352" s="45"/>
      <c r="B352" s="45"/>
      <c r="C352" s="45"/>
      <c r="D352" s="45"/>
    </row>
    <row r="353" spans="1:4">
      <c r="A353" s="45"/>
      <c r="B353" s="45"/>
      <c r="C353" s="45"/>
      <c r="D353" s="45"/>
    </row>
    <row r="354" spans="1:4">
      <c r="A354" s="45"/>
      <c r="B354" s="45"/>
      <c r="C354" s="45"/>
      <c r="D354" s="45"/>
    </row>
    <row r="355" spans="1:4">
      <c r="A355" s="45"/>
      <c r="B355" s="45"/>
      <c r="C355" s="45"/>
      <c r="D355" s="45"/>
    </row>
    <row r="356" spans="1:4">
      <c r="A356" s="45"/>
      <c r="B356" s="45"/>
      <c r="C356" s="45"/>
      <c r="D356" s="45"/>
    </row>
    <row r="357" spans="1:4">
      <c r="A357" s="45"/>
      <c r="B357" s="45"/>
      <c r="C357" s="45"/>
      <c r="D357" s="45"/>
    </row>
    <row r="358" spans="1:4">
      <c r="A358" s="45"/>
      <c r="B358" s="45"/>
      <c r="C358" s="45"/>
      <c r="D358" s="45"/>
    </row>
    <row r="359" spans="1:4">
      <c r="A359" s="45"/>
      <c r="B359" s="45"/>
      <c r="C359" s="45"/>
      <c r="D359" s="45"/>
    </row>
    <row r="360" spans="1:4">
      <c r="A360" s="45"/>
      <c r="B360" s="45"/>
      <c r="C360" s="45"/>
      <c r="D360" s="45"/>
    </row>
    <row r="361" spans="1:4">
      <c r="A361" s="45"/>
      <c r="B361" s="45"/>
      <c r="C361" s="45"/>
      <c r="D361" s="45"/>
    </row>
    <row r="362" spans="1:4">
      <c r="A362" s="45"/>
      <c r="B362" s="45"/>
      <c r="C362" s="45"/>
      <c r="D362" s="45"/>
    </row>
    <row r="363" spans="1:4">
      <c r="A363" s="45"/>
      <c r="B363" s="45"/>
      <c r="C363" s="45"/>
      <c r="D363" s="45"/>
    </row>
    <row r="364" spans="1:4">
      <c r="A364" s="45"/>
      <c r="B364" s="45"/>
      <c r="C364" s="45"/>
      <c r="D364" s="45"/>
    </row>
    <row r="365" spans="1:4">
      <c r="A365" s="45"/>
      <c r="B365" s="45"/>
      <c r="C365" s="45"/>
      <c r="D365" s="45"/>
    </row>
    <row r="366" spans="1:4">
      <c r="A366" s="45"/>
      <c r="B366" s="45"/>
      <c r="C366" s="45"/>
      <c r="D366" s="45"/>
    </row>
    <row r="367" spans="1:4">
      <c r="A367" s="45"/>
      <c r="B367" s="45"/>
      <c r="C367" s="45"/>
      <c r="D367" s="45"/>
    </row>
    <row r="368" spans="1:4">
      <c r="A368" s="45"/>
      <c r="B368" s="45"/>
      <c r="C368" s="45"/>
      <c r="D368" s="45"/>
    </row>
    <row r="369" spans="1:4">
      <c r="A369" s="45"/>
      <c r="B369" s="45"/>
      <c r="C369" s="45"/>
      <c r="D369" s="45"/>
    </row>
    <row r="370" spans="1:4">
      <c r="A370" s="45"/>
      <c r="B370" s="45"/>
      <c r="C370" s="45"/>
      <c r="D370" s="45"/>
    </row>
    <row r="371" spans="1:4">
      <c r="A371" s="45"/>
      <c r="B371" s="45"/>
      <c r="C371" s="45"/>
      <c r="D371" s="45"/>
    </row>
    <row r="372" spans="1:4">
      <c r="A372" s="45"/>
      <c r="B372" s="45"/>
      <c r="C372" s="45"/>
      <c r="D372" s="45"/>
    </row>
    <row r="373" spans="1:4">
      <c r="A373" s="45"/>
      <c r="B373" s="45"/>
      <c r="C373" s="45"/>
      <c r="D373" s="45"/>
    </row>
    <row r="374" spans="1:4">
      <c r="A374" s="45"/>
      <c r="B374" s="45"/>
      <c r="C374" s="45"/>
      <c r="D374" s="45"/>
    </row>
    <row r="375" spans="1:4">
      <c r="A375" s="45"/>
      <c r="B375" s="45"/>
      <c r="C375" s="45"/>
      <c r="D375" s="45"/>
    </row>
    <row r="376" spans="1:4">
      <c r="A376" s="45"/>
      <c r="B376" s="45"/>
      <c r="C376" s="45"/>
      <c r="D376" s="45"/>
    </row>
    <row r="377" spans="1:4">
      <c r="A377" s="45"/>
      <c r="B377" s="45"/>
      <c r="C377" s="45"/>
      <c r="D377" s="45"/>
    </row>
    <row r="378" spans="1:4">
      <c r="A378" s="45"/>
      <c r="B378" s="45"/>
      <c r="C378" s="45"/>
      <c r="D378" s="45"/>
    </row>
    <row r="379" spans="1:4">
      <c r="A379" s="45"/>
      <c r="B379" s="45"/>
      <c r="C379" s="45"/>
      <c r="D379" s="45"/>
    </row>
    <row r="380" spans="1:4">
      <c r="A380" s="45"/>
      <c r="B380" s="45"/>
      <c r="C380" s="45"/>
      <c r="D380" s="45"/>
    </row>
    <row r="381" spans="1:4">
      <c r="A381" s="45"/>
      <c r="B381" s="45"/>
      <c r="C381" s="45"/>
      <c r="D381" s="45"/>
    </row>
    <row r="382" spans="1:4">
      <c r="A382" s="45"/>
      <c r="B382" s="45"/>
      <c r="C382" s="45"/>
      <c r="D382" s="45"/>
    </row>
    <row r="383" spans="1:4">
      <c r="A383" s="45"/>
      <c r="B383" s="45"/>
      <c r="C383" s="45"/>
      <c r="D383" s="45"/>
    </row>
    <row r="384" spans="1:4">
      <c r="A384" s="45"/>
      <c r="B384" s="45"/>
      <c r="C384" s="45"/>
      <c r="D384" s="45"/>
    </row>
    <row r="385" spans="1:4">
      <c r="A385" s="45"/>
      <c r="B385" s="45"/>
      <c r="C385" s="45"/>
      <c r="D385" s="45"/>
    </row>
    <row r="386" spans="1:4">
      <c r="A386" s="45"/>
      <c r="B386" s="45"/>
      <c r="C386" s="45"/>
      <c r="D386" s="45"/>
    </row>
    <row r="387" spans="1:4">
      <c r="A387" s="45"/>
      <c r="B387" s="45"/>
      <c r="C387" s="45"/>
      <c r="D387" s="45"/>
    </row>
    <row r="388" spans="1:4">
      <c r="A388" s="45"/>
      <c r="B388" s="45"/>
      <c r="C388" s="45"/>
      <c r="D388" s="45"/>
    </row>
    <row r="389" spans="1:4">
      <c r="A389" s="45"/>
      <c r="B389" s="45"/>
      <c r="C389" s="45"/>
      <c r="D389" s="45"/>
    </row>
    <row r="390" spans="1:4">
      <c r="A390" s="45"/>
      <c r="B390" s="45"/>
      <c r="C390" s="45"/>
      <c r="D390" s="45"/>
    </row>
    <row r="391" spans="1:4">
      <c r="A391" s="45"/>
      <c r="B391" s="45"/>
      <c r="C391" s="45"/>
      <c r="D391" s="45"/>
    </row>
    <row r="392" spans="1:4">
      <c r="A392" s="45"/>
      <c r="B392" s="45"/>
      <c r="C392" s="45"/>
      <c r="D392" s="45"/>
    </row>
    <row r="393" spans="1:4">
      <c r="A393" s="45"/>
      <c r="B393" s="45"/>
      <c r="C393" s="45"/>
      <c r="D393" s="45"/>
    </row>
    <row r="394" spans="1:4">
      <c r="A394" s="45"/>
      <c r="B394" s="45"/>
      <c r="C394" s="45"/>
      <c r="D394" s="45"/>
    </row>
    <row r="395" spans="1:4">
      <c r="A395" s="45"/>
      <c r="B395" s="45"/>
      <c r="C395" s="45"/>
      <c r="D395" s="45"/>
    </row>
    <row r="396" spans="1:4">
      <c r="A396" s="45"/>
      <c r="B396" s="45"/>
      <c r="C396" s="45"/>
      <c r="D396" s="45"/>
    </row>
    <row r="397" spans="1:4">
      <c r="A397" s="45"/>
      <c r="B397" s="45"/>
      <c r="C397" s="45"/>
      <c r="D397" s="45"/>
    </row>
    <row r="398" spans="1:4">
      <c r="A398" s="45"/>
      <c r="B398" s="45"/>
      <c r="C398" s="45"/>
      <c r="D398" s="45"/>
    </row>
    <row r="399" spans="1:4">
      <c r="A399" s="45"/>
      <c r="B399" s="45"/>
      <c r="C399" s="45"/>
      <c r="D399" s="45"/>
    </row>
    <row r="400" spans="1:4">
      <c r="A400" s="45"/>
      <c r="B400" s="45"/>
      <c r="C400" s="45"/>
      <c r="D400" s="45"/>
    </row>
    <row r="401" spans="1:4">
      <c r="A401" s="45"/>
      <c r="B401" s="45"/>
      <c r="C401" s="45"/>
      <c r="D401" s="45"/>
    </row>
    <row r="402" spans="1:4">
      <c r="A402" s="45"/>
      <c r="B402" s="45"/>
      <c r="C402" s="45"/>
      <c r="D402" s="45"/>
    </row>
    <row r="403" spans="1:4">
      <c r="A403" s="45"/>
      <c r="B403" s="45"/>
      <c r="C403" s="45"/>
      <c r="D403" s="45"/>
    </row>
    <row r="404" spans="1:4">
      <c r="A404" s="45"/>
      <c r="B404" s="45"/>
      <c r="C404" s="45"/>
      <c r="D404" s="45"/>
    </row>
    <row r="405" spans="1:4">
      <c r="A405" s="45"/>
      <c r="B405" s="45"/>
      <c r="C405" s="45"/>
      <c r="D405" s="45"/>
    </row>
    <row r="406" spans="1:4">
      <c r="A406" s="45"/>
      <c r="B406" s="45"/>
      <c r="C406" s="45"/>
      <c r="D406" s="45"/>
    </row>
    <row r="407" spans="1:4">
      <c r="A407" s="45"/>
      <c r="B407" s="45"/>
      <c r="C407" s="45"/>
      <c r="D407" s="45"/>
    </row>
    <row r="408" spans="1:4">
      <c r="A408" s="45"/>
      <c r="B408" s="45"/>
      <c r="C408" s="45"/>
      <c r="D408" s="45"/>
    </row>
    <row r="409" spans="1:4">
      <c r="A409" s="45"/>
      <c r="B409" s="45"/>
      <c r="C409" s="45"/>
      <c r="D409" s="45"/>
    </row>
    <row r="410" spans="1:4">
      <c r="A410" s="45"/>
      <c r="B410" s="45"/>
      <c r="C410" s="45"/>
      <c r="D410" s="45"/>
    </row>
    <row r="411" spans="1:4">
      <c r="A411" s="45"/>
      <c r="B411" s="45"/>
      <c r="C411" s="45"/>
      <c r="D411" s="45"/>
    </row>
    <row r="412" spans="1:4">
      <c r="A412" s="45"/>
      <c r="B412" s="45"/>
      <c r="C412" s="45"/>
      <c r="D412" s="45"/>
    </row>
    <row r="413" spans="1:4">
      <c r="A413" s="45"/>
      <c r="B413" s="45"/>
      <c r="C413" s="45"/>
      <c r="D413" s="45"/>
    </row>
    <row r="414" spans="1:4">
      <c r="A414" s="45"/>
      <c r="B414" s="45"/>
      <c r="C414" s="45"/>
      <c r="D414" s="45"/>
    </row>
    <row r="415" spans="1:4">
      <c r="A415" s="45"/>
      <c r="B415" s="45"/>
      <c r="C415" s="45"/>
      <c r="D415" s="45"/>
    </row>
    <row r="416" spans="1:4">
      <c r="A416" s="45"/>
      <c r="B416" s="45"/>
      <c r="C416" s="45"/>
      <c r="D416" s="45"/>
    </row>
    <row r="417" spans="1:4">
      <c r="A417" s="45"/>
      <c r="B417" s="45"/>
      <c r="C417" s="45"/>
      <c r="D417" s="45"/>
    </row>
    <row r="418" spans="1:4">
      <c r="A418" s="45"/>
      <c r="B418" s="45"/>
      <c r="C418" s="45"/>
      <c r="D418" s="45"/>
    </row>
    <row r="419" spans="1:4">
      <c r="A419" s="45"/>
      <c r="B419" s="45"/>
      <c r="C419" s="45"/>
      <c r="D419" s="45"/>
    </row>
    <row r="420" spans="1:4">
      <c r="A420" s="45"/>
      <c r="B420" s="45"/>
      <c r="C420" s="45"/>
      <c r="D420" s="45"/>
    </row>
    <row r="421" spans="1:4">
      <c r="A421" s="45"/>
      <c r="B421" s="45"/>
      <c r="C421" s="45"/>
      <c r="D421" s="45"/>
    </row>
    <row r="422" spans="1:4">
      <c r="A422" s="45"/>
      <c r="B422" s="45"/>
      <c r="C422" s="45"/>
      <c r="D422" s="45"/>
    </row>
    <row r="423" spans="1:4">
      <c r="A423" s="45"/>
      <c r="B423" s="45"/>
      <c r="C423" s="45"/>
      <c r="D423" s="45"/>
    </row>
    <row r="424" spans="1:4">
      <c r="A424" s="45"/>
      <c r="B424" s="45"/>
      <c r="C424" s="45"/>
      <c r="D424" s="45"/>
    </row>
    <row r="425" spans="1:4">
      <c r="A425" s="45"/>
      <c r="B425" s="45"/>
      <c r="C425" s="45"/>
      <c r="D425" s="45"/>
    </row>
    <row r="426" spans="1:4">
      <c r="A426" s="45"/>
      <c r="B426" s="45"/>
      <c r="C426" s="45"/>
      <c r="D426" s="45"/>
    </row>
    <row r="427" spans="1:4">
      <c r="A427" s="45"/>
      <c r="B427" s="45"/>
      <c r="C427" s="45"/>
      <c r="D427" s="45"/>
    </row>
    <row r="428" spans="1:4">
      <c r="A428" s="45"/>
      <c r="B428" s="45"/>
      <c r="C428" s="45"/>
      <c r="D428" s="45"/>
    </row>
    <row r="429" spans="1:4">
      <c r="A429" s="45"/>
      <c r="B429" s="45"/>
      <c r="C429" s="45"/>
      <c r="D429" s="45"/>
    </row>
    <row r="430" spans="1:4">
      <c r="A430" s="45"/>
      <c r="B430" s="45"/>
      <c r="C430" s="45"/>
      <c r="D430" s="45"/>
    </row>
    <row r="431" spans="1:4">
      <c r="A431" s="45"/>
      <c r="B431" s="45"/>
      <c r="C431" s="45"/>
      <c r="D431" s="45"/>
    </row>
    <row r="432" spans="1:4">
      <c r="A432" s="45"/>
      <c r="B432" s="45"/>
      <c r="C432" s="45"/>
      <c r="D432" s="45"/>
    </row>
    <row r="433" spans="1:4">
      <c r="A433" s="45"/>
      <c r="B433" s="45"/>
      <c r="C433" s="45"/>
      <c r="D433" s="45"/>
    </row>
    <row r="434" spans="1:4">
      <c r="A434" s="45"/>
      <c r="B434" s="45"/>
      <c r="C434" s="45"/>
      <c r="D434" s="45"/>
    </row>
    <row r="435" spans="1:4">
      <c r="A435" s="45"/>
      <c r="B435" s="45"/>
      <c r="C435" s="45"/>
      <c r="D435" s="45"/>
    </row>
    <row r="436" spans="1:4">
      <c r="A436" s="45"/>
      <c r="B436" s="45"/>
      <c r="C436" s="45"/>
      <c r="D436" s="45"/>
    </row>
    <row r="437" spans="1:4">
      <c r="A437" s="45"/>
      <c r="B437" s="45"/>
      <c r="C437" s="45"/>
      <c r="D437" s="45"/>
    </row>
    <row r="438" spans="1:4">
      <c r="A438" s="45"/>
      <c r="B438" s="45"/>
      <c r="C438" s="45"/>
      <c r="D438" s="45"/>
    </row>
    <row r="439" spans="1:4">
      <c r="A439" s="45"/>
      <c r="B439" s="45"/>
      <c r="C439" s="45"/>
      <c r="D439" s="45"/>
    </row>
    <row r="440" spans="1:4">
      <c r="A440" s="45"/>
      <c r="B440" s="45"/>
      <c r="C440" s="45"/>
      <c r="D440" s="45"/>
    </row>
    <row r="441" spans="1:4">
      <c r="A441" s="45"/>
      <c r="B441" s="45"/>
      <c r="C441" s="45"/>
      <c r="D441" s="45"/>
    </row>
    <row r="442" spans="1:4">
      <c r="A442" s="45"/>
      <c r="B442" s="45"/>
      <c r="C442" s="45"/>
      <c r="D442" s="45"/>
    </row>
    <row r="443" spans="1:4">
      <c r="A443" s="45"/>
      <c r="B443" s="45"/>
      <c r="C443" s="45"/>
      <c r="D443" s="45"/>
    </row>
    <row r="444" spans="1:4">
      <c r="A444" s="45"/>
      <c r="B444" s="45"/>
      <c r="C444" s="45"/>
      <c r="D444" s="45"/>
    </row>
    <row r="445" spans="1:4">
      <c r="A445" s="45"/>
      <c r="B445" s="45"/>
      <c r="C445" s="45"/>
      <c r="D445" s="45"/>
    </row>
    <row r="446" spans="1:4">
      <c r="A446" s="45"/>
      <c r="B446" s="45"/>
      <c r="C446" s="45"/>
      <c r="D446" s="45"/>
    </row>
    <row r="447" spans="1:4">
      <c r="A447" s="45"/>
      <c r="B447" s="45"/>
      <c r="C447" s="45"/>
      <c r="D447" s="45"/>
    </row>
    <row r="448" spans="1:4">
      <c r="A448" s="45"/>
      <c r="B448" s="45"/>
      <c r="C448" s="45"/>
      <c r="D448" s="45"/>
    </row>
    <row r="449" spans="1:4">
      <c r="A449" s="45"/>
      <c r="B449" s="45"/>
      <c r="C449" s="45"/>
      <c r="D449" s="45"/>
    </row>
    <row r="450" spans="1:4">
      <c r="A450" s="45"/>
      <c r="B450" s="45"/>
      <c r="C450" s="45"/>
      <c r="D450" s="45"/>
    </row>
    <row r="451" spans="1:4">
      <c r="A451" s="45"/>
      <c r="B451" s="45"/>
      <c r="C451" s="45"/>
      <c r="D451" s="45"/>
    </row>
    <row r="452" spans="1:4">
      <c r="A452" s="45"/>
      <c r="B452" s="45"/>
      <c r="C452" s="45"/>
      <c r="D452" s="45"/>
    </row>
    <row r="453" spans="1:4">
      <c r="A453" s="45"/>
      <c r="B453" s="45"/>
      <c r="C453" s="45"/>
      <c r="D453" s="45"/>
    </row>
    <row r="454" spans="1:4">
      <c r="A454" s="45"/>
      <c r="B454" s="45"/>
      <c r="C454" s="45"/>
      <c r="D454" s="45"/>
    </row>
    <row r="455" spans="1:4">
      <c r="A455" s="45"/>
      <c r="B455" s="45"/>
      <c r="C455" s="45"/>
      <c r="D455" s="45"/>
    </row>
    <row r="456" spans="1:4">
      <c r="A456" s="45"/>
      <c r="B456" s="45"/>
      <c r="C456" s="45"/>
      <c r="D456" s="45"/>
    </row>
    <row r="457" spans="1:4">
      <c r="A457" s="45"/>
      <c r="B457" s="45"/>
      <c r="C457" s="45"/>
      <c r="D457" s="45"/>
    </row>
    <row r="458" spans="1:4">
      <c r="A458" s="45"/>
      <c r="B458" s="45"/>
      <c r="C458" s="45"/>
      <c r="D458" s="45"/>
    </row>
    <row r="459" spans="1:4">
      <c r="A459" s="45"/>
      <c r="B459" s="45"/>
      <c r="C459" s="45"/>
      <c r="D459" s="45"/>
    </row>
    <row r="460" spans="1:4">
      <c r="A460" s="45"/>
      <c r="B460" s="45"/>
      <c r="C460" s="45"/>
      <c r="D460" s="45"/>
    </row>
    <row r="461" spans="1:4">
      <c r="A461" s="45"/>
      <c r="B461" s="45"/>
      <c r="C461" s="45"/>
      <c r="D461" s="45"/>
    </row>
    <row r="462" spans="1:4">
      <c r="A462" s="45"/>
      <c r="B462" s="45"/>
      <c r="C462" s="45"/>
      <c r="D462" s="45"/>
    </row>
    <row r="463" spans="1:4">
      <c r="A463" s="45"/>
      <c r="B463" s="45"/>
      <c r="C463" s="45"/>
      <c r="D463" s="45"/>
    </row>
    <row r="464" spans="1:4">
      <c r="A464" s="45"/>
      <c r="B464" s="45"/>
      <c r="C464" s="45"/>
      <c r="D464" s="45"/>
    </row>
    <row r="465" spans="1:4">
      <c r="A465" s="45"/>
      <c r="B465" s="45"/>
      <c r="C465" s="45"/>
      <c r="D465" s="45"/>
    </row>
    <row r="466" spans="1:4">
      <c r="A466" s="45"/>
      <c r="B466" s="45"/>
      <c r="C466" s="45"/>
      <c r="D466" s="45"/>
    </row>
    <row r="467" spans="1:4">
      <c r="A467" s="45"/>
      <c r="B467" s="45"/>
      <c r="C467" s="45"/>
      <c r="D467" s="45"/>
    </row>
    <row r="468" spans="1:4">
      <c r="A468" s="45"/>
      <c r="B468" s="45"/>
      <c r="C468" s="45"/>
      <c r="D468" s="45"/>
    </row>
    <row r="469" spans="1:4">
      <c r="A469" s="45"/>
      <c r="B469" s="45"/>
      <c r="C469" s="45"/>
      <c r="D469" s="45"/>
    </row>
    <row r="470" spans="1:4">
      <c r="A470" s="45"/>
      <c r="B470" s="45"/>
      <c r="C470" s="45"/>
      <c r="D470" s="45"/>
    </row>
    <row r="471" spans="1:4">
      <c r="A471" s="45"/>
      <c r="B471" s="45"/>
      <c r="C471" s="45"/>
      <c r="D471" s="45"/>
    </row>
    <row r="472" spans="1:4">
      <c r="A472" s="45"/>
      <c r="B472" s="45"/>
      <c r="C472" s="45"/>
      <c r="D472" s="45"/>
    </row>
    <row r="473" spans="1:4">
      <c r="A473" s="45"/>
      <c r="B473" s="45"/>
      <c r="C473" s="45"/>
      <c r="D473" s="45"/>
    </row>
    <row r="474" spans="1:4">
      <c r="A474" s="45"/>
      <c r="B474" s="45"/>
      <c r="C474" s="45"/>
      <c r="D474" s="45"/>
    </row>
    <row r="475" spans="1:4">
      <c r="A475" s="45"/>
      <c r="B475" s="45"/>
      <c r="C475" s="45"/>
      <c r="D475" s="45"/>
    </row>
    <row r="476" spans="1:4">
      <c r="A476" s="45"/>
      <c r="B476" s="45"/>
      <c r="C476" s="45"/>
      <c r="D476" s="45"/>
    </row>
    <row r="477" spans="1:4">
      <c r="A477" s="45"/>
      <c r="B477" s="45"/>
      <c r="C477" s="45"/>
      <c r="D477" s="45"/>
    </row>
    <row r="478" spans="1:4">
      <c r="A478" s="45"/>
      <c r="B478" s="45"/>
      <c r="C478" s="45"/>
      <c r="D478" s="45"/>
    </row>
    <row r="479" spans="1:4">
      <c r="A479" s="45"/>
      <c r="B479" s="45"/>
      <c r="C479" s="45"/>
      <c r="D479" s="45"/>
    </row>
    <row r="480" spans="1:4">
      <c r="A480" s="45"/>
      <c r="B480" s="45"/>
      <c r="C480" s="45"/>
      <c r="D480" s="45"/>
    </row>
    <row r="481" spans="1:4">
      <c r="A481" s="45"/>
      <c r="B481" s="45"/>
      <c r="C481" s="45"/>
      <c r="D481" s="45"/>
    </row>
    <row r="482" spans="1:4">
      <c r="A482" s="45"/>
      <c r="B482" s="45"/>
      <c r="C482" s="45"/>
      <c r="D482" s="45"/>
    </row>
    <row r="483" spans="1:4">
      <c r="A483" s="45"/>
      <c r="B483" s="45"/>
      <c r="C483" s="45"/>
      <c r="D483" s="45"/>
    </row>
    <row r="484" spans="1:4">
      <c r="A484" s="45"/>
      <c r="B484" s="45"/>
      <c r="C484" s="45"/>
      <c r="D484" s="45"/>
    </row>
    <row r="485" spans="1:4">
      <c r="A485" s="45"/>
      <c r="B485" s="45"/>
      <c r="C485" s="45"/>
      <c r="D485" s="45"/>
    </row>
    <row r="486" spans="1:4">
      <c r="A486" s="45"/>
      <c r="B486" s="45"/>
      <c r="C486" s="45"/>
      <c r="D486" s="45"/>
    </row>
    <row r="487" spans="1:4">
      <c r="A487" s="45"/>
      <c r="B487" s="45"/>
      <c r="C487" s="45"/>
      <c r="D487" s="45"/>
    </row>
    <row r="488" spans="1:4">
      <c r="A488" s="45"/>
      <c r="B488" s="45"/>
      <c r="C488" s="45"/>
      <c r="D488" s="45"/>
    </row>
    <row r="489" spans="1:4">
      <c r="A489" s="45"/>
      <c r="B489" s="45"/>
      <c r="C489" s="45"/>
      <c r="D489" s="45"/>
    </row>
    <row r="490" spans="1:4">
      <c r="A490" s="45"/>
      <c r="B490" s="45"/>
      <c r="C490" s="45"/>
      <c r="D490" s="45"/>
    </row>
    <row r="491" spans="1:4">
      <c r="A491" s="45"/>
      <c r="B491" s="45"/>
      <c r="C491" s="45"/>
      <c r="D491" s="45"/>
    </row>
    <row r="492" spans="1:4">
      <c r="A492" s="45"/>
      <c r="B492" s="45"/>
      <c r="C492" s="45"/>
      <c r="D492" s="45"/>
    </row>
    <row r="493" spans="1:4">
      <c r="A493" s="45"/>
      <c r="B493" s="45"/>
      <c r="C493" s="45"/>
      <c r="D493" s="45"/>
    </row>
    <row r="494" spans="1:4">
      <c r="A494" s="45"/>
      <c r="B494" s="45"/>
      <c r="C494" s="45"/>
      <c r="D494" s="45"/>
    </row>
    <row r="495" spans="1:4">
      <c r="A495" s="45"/>
      <c r="B495" s="45"/>
      <c r="C495" s="45"/>
      <c r="D495" s="45"/>
    </row>
    <row r="496" spans="1:4">
      <c r="A496" s="45"/>
      <c r="B496" s="45"/>
      <c r="C496" s="45"/>
      <c r="D496" s="45"/>
    </row>
    <row r="497" spans="1:4">
      <c r="A497" s="45"/>
      <c r="B497" s="45"/>
      <c r="C497" s="45"/>
      <c r="D497" s="45"/>
    </row>
    <row r="498" spans="1:4">
      <c r="A498" s="45"/>
      <c r="B498" s="45"/>
      <c r="C498" s="45"/>
      <c r="D498" s="45"/>
    </row>
    <row r="499" spans="1:4">
      <c r="A499" s="45"/>
      <c r="B499" s="45"/>
      <c r="C499" s="45"/>
      <c r="D499" s="45"/>
    </row>
    <row r="500" spans="1:4">
      <c r="A500" s="45"/>
      <c r="B500" s="45"/>
      <c r="C500" s="45"/>
      <c r="D500" s="45"/>
    </row>
    <row r="501" spans="1:4">
      <c r="A501" s="45"/>
      <c r="B501" s="45"/>
      <c r="C501" s="45"/>
      <c r="D501" s="45"/>
    </row>
    <row r="502" spans="1:4">
      <c r="A502" s="45"/>
      <c r="B502" s="45"/>
      <c r="C502" s="45"/>
      <c r="D502" s="45"/>
    </row>
    <row r="503" spans="1:4">
      <c r="A503" s="45"/>
      <c r="B503" s="45"/>
      <c r="C503" s="45"/>
      <c r="D503" s="45"/>
    </row>
    <row r="504" spans="1:4">
      <c r="A504" s="45"/>
      <c r="B504" s="45"/>
      <c r="C504" s="45"/>
      <c r="D504" s="45"/>
    </row>
    <row r="505" spans="1:4">
      <c r="A505" s="45"/>
      <c r="B505" s="45"/>
      <c r="C505" s="45"/>
      <c r="D505" s="45"/>
    </row>
    <row r="506" spans="1:4">
      <c r="A506" s="45"/>
      <c r="B506" s="45"/>
      <c r="C506" s="45"/>
      <c r="D506" s="45"/>
    </row>
    <row r="507" spans="1:4">
      <c r="A507" s="45"/>
      <c r="B507" s="45"/>
      <c r="C507" s="45"/>
      <c r="D507" s="45"/>
    </row>
    <row r="508" spans="1:4">
      <c r="A508" s="45"/>
      <c r="B508" s="45"/>
      <c r="C508" s="45"/>
      <c r="D508" s="45"/>
    </row>
    <row r="509" spans="1:4">
      <c r="A509" s="45"/>
      <c r="B509" s="45"/>
      <c r="C509" s="45"/>
      <c r="D509" s="45"/>
    </row>
    <row r="510" spans="1:4">
      <c r="A510" s="45"/>
      <c r="B510" s="45"/>
      <c r="C510" s="45"/>
      <c r="D510" s="45"/>
    </row>
    <row r="511" spans="1:4">
      <c r="A511" s="45"/>
      <c r="B511" s="45"/>
      <c r="C511" s="45"/>
      <c r="D511" s="45"/>
    </row>
    <row r="512" spans="1:4">
      <c r="A512" s="45"/>
      <c r="B512" s="45"/>
      <c r="C512" s="45"/>
      <c r="D512" s="45"/>
    </row>
    <row r="513" spans="1:4">
      <c r="A513" s="45"/>
      <c r="B513" s="45"/>
      <c r="C513" s="45"/>
      <c r="D513" s="45"/>
    </row>
    <row r="514" spans="1:4">
      <c r="A514" s="45"/>
      <c r="B514" s="45"/>
      <c r="C514" s="45"/>
      <c r="D514" s="45"/>
    </row>
    <row r="515" spans="1:4">
      <c r="A515" s="45"/>
      <c r="B515" s="45"/>
      <c r="C515" s="45"/>
      <c r="D515" s="45"/>
    </row>
    <row r="516" spans="1:4">
      <c r="A516" s="45"/>
      <c r="B516" s="45"/>
      <c r="C516" s="45"/>
      <c r="D516" s="45"/>
    </row>
    <row r="517" spans="1:4">
      <c r="A517" s="45"/>
      <c r="B517" s="45"/>
      <c r="C517" s="45"/>
      <c r="D517" s="45"/>
    </row>
    <row r="518" spans="1:4">
      <c r="A518" s="45"/>
      <c r="B518" s="45"/>
      <c r="C518" s="45"/>
      <c r="D518" s="45"/>
    </row>
    <row r="519" spans="1:4">
      <c r="A519" s="45"/>
      <c r="B519" s="45"/>
      <c r="C519" s="45"/>
      <c r="D519" s="45"/>
    </row>
    <row r="520" spans="1:4">
      <c r="A520" s="45"/>
      <c r="B520" s="45"/>
      <c r="C520" s="45"/>
      <c r="D520" s="45"/>
    </row>
    <row r="521" spans="1:4">
      <c r="A521" s="45"/>
      <c r="B521" s="45"/>
      <c r="C521" s="45"/>
      <c r="D521" s="45"/>
    </row>
    <row r="522" spans="1:4">
      <c r="A522" s="45"/>
      <c r="B522" s="45"/>
      <c r="C522" s="45"/>
      <c r="D522" s="45"/>
    </row>
    <row r="523" spans="1:4">
      <c r="A523" s="45"/>
      <c r="B523" s="45"/>
      <c r="C523" s="45"/>
      <c r="D523" s="45"/>
    </row>
    <row r="524" spans="1:4">
      <c r="A524" s="45"/>
      <c r="B524" s="45"/>
      <c r="C524" s="45"/>
      <c r="D524" s="45"/>
    </row>
    <row r="525" spans="1:4">
      <c r="A525" s="45"/>
      <c r="B525" s="45"/>
      <c r="C525" s="45"/>
      <c r="D525" s="45"/>
    </row>
    <row r="526" spans="1:4">
      <c r="A526" s="45"/>
      <c r="B526" s="45"/>
      <c r="C526" s="45"/>
      <c r="D526" s="45"/>
    </row>
    <row r="527" spans="1:4">
      <c r="A527" s="45"/>
      <c r="B527" s="45"/>
      <c r="C527" s="45"/>
      <c r="D527" s="45"/>
    </row>
    <row r="528" spans="1:4">
      <c r="A528" s="45"/>
      <c r="B528" s="45"/>
      <c r="C528" s="45"/>
      <c r="D528" s="45"/>
    </row>
    <row r="529" spans="1:4">
      <c r="A529" s="45"/>
      <c r="B529" s="45"/>
      <c r="C529" s="45"/>
      <c r="D529" s="45"/>
    </row>
    <row r="530" spans="1:4">
      <c r="A530" s="45"/>
      <c r="B530" s="45"/>
      <c r="C530" s="45"/>
      <c r="D530" s="45"/>
    </row>
    <row r="531" spans="1:4">
      <c r="A531" s="45"/>
      <c r="B531" s="45"/>
      <c r="C531" s="45"/>
      <c r="D531" s="45"/>
    </row>
    <row r="532" spans="1:4">
      <c r="A532" s="45"/>
      <c r="B532" s="45"/>
      <c r="C532" s="45"/>
      <c r="D532" s="45"/>
    </row>
    <row r="533" spans="1:4">
      <c r="A533" s="45"/>
      <c r="B533" s="45"/>
      <c r="C533" s="45"/>
      <c r="D533" s="45"/>
    </row>
    <row r="534" spans="1:4">
      <c r="A534" s="45"/>
      <c r="B534" s="45"/>
      <c r="C534" s="45"/>
      <c r="D534" s="45"/>
    </row>
    <row r="535" spans="1:4">
      <c r="A535" s="45"/>
      <c r="B535" s="45"/>
      <c r="C535" s="45"/>
      <c r="D535" s="45"/>
    </row>
    <row r="536" spans="1:4">
      <c r="A536" s="45"/>
      <c r="B536" s="45"/>
      <c r="C536" s="45"/>
      <c r="D536" s="45"/>
    </row>
    <row r="537" spans="1:4">
      <c r="A537" s="45"/>
      <c r="B537" s="45"/>
      <c r="C537" s="45"/>
      <c r="D537" s="45"/>
    </row>
    <row r="538" spans="1:4">
      <c r="A538" s="45"/>
      <c r="B538" s="45"/>
      <c r="C538" s="45"/>
      <c r="D538" s="45"/>
    </row>
    <row r="539" spans="1:4">
      <c r="A539" s="45"/>
      <c r="B539" s="45"/>
      <c r="C539" s="45"/>
      <c r="D539" s="45"/>
    </row>
    <row r="540" spans="1:4">
      <c r="A540" s="45"/>
      <c r="B540" s="45"/>
      <c r="C540" s="45"/>
      <c r="D540" s="45"/>
    </row>
    <row r="541" spans="1:4">
      <c r="A541" s="45"/>
      <c r="B541" s="45"/>
      <c r="C541" s="45"/>
      <c r="D541" s="45"/>
    </row>
    <row r="542" spans="1:4">
      <c r="A542" s="45"/>
      <c r="B542" s="45"/>
      <c r="C542" s="45"/>
      <c r="D542" s="45"/>
    </row>
    <row r="543" spans="1:4">
      <c r="A543" s="45"/>
      <c r="B543" s="45"/>
      <c r="C543" s="45"/>
      <c r="D543" s="45"/>
    </row>
    <row r="544" spans="1:4">
      <c r="A544" s="45"/>
      <c r="B544" s="45"/>
      <c r="C544" s="45"/>
      <c r="D544" s="45"/>
    </row>
    <row r="545" spans="1:4">
      <c r="A545" s="45"/>
      <c r="B545" s="45"/>
      <c r="C545" s="45"/>
      <c r="D545" s="45"/>
    </row>
    <row r="546" spans="1:4">
      <c r="A546" s="45"/>
      <c r="B546" s="45"/>
      <c r="C546" s="45"/>
      <c r="D546" s="45"/>
    </row>
    <row r="547" spans="1:4">
      <c r="A547" s="45"/>
      <c r="B547" s="45"/>
      <c r="C547" s="45"/>
      <c r="D547" s="45"/>
    </row>
    <row r="548" spans="1:4">
      <c r="A548" s="45"/>
      <c r="B548" s="45"/>
      <c r="C548" s="45"/>
      <c r="D548" s="45"/>
    </row>
    <row r="549" spans="1:4">
      <c r="A549" s="45"/>
      <c r="B549" s="45"/>
      <c r="C549" s="45"/>
      <c r="D549" s="45"/>
    </row>
    <row r="550" spans="1:4">
      <c r="A550" s="45"/>
      <c r="B550" s="45"/>
      <c r="C550" s="45"/>
      <c r="D550" s="45"/>
    </row>
    <row r="551" spans="1:4">
      <c r="A551" s="45"/>
      <c r="B551" s="45"/>
      <c r="C551" s="45"/>
      <c r="D551" s="45"/>
    </row>
    <row r="552" spans="1:4">
      <c r="A552" s="45"/>
      <c r="B552" s="45"/>
      <c r="C552" s="45"/>
      <c r="D552" s="45"/>
    </row>
    <row r="553" spans="1:4">
      <c r="A553" s="45"/>
      <c r="B553" s="45"/>
      <c r="C553" s="45"/>
      <c r="D553" s="45"/>
    </row>
    <row r="554" spans="1:4">
      <c r="A554" s="45"/>
      <c r="B554" s="45"/>
      <c r="C554" s="45"/>
      <c r="D554" s="45"/>
    </row>
    <row r="555" spans="1:4">
      <c r="A555" s="45"/>
      <c r="B555" s="45"/>
      <c r="C555" s="45"/>
      <c r="D555" s="45"/>
    </row>
    <row r="556" spans="1:4">
      <c r="A556" s="45"/>
      <c r="B556" s="45"/>
      <c r="C556" s="45"/>
      <c r="D556" s="45"/>
    </row>
    <row r="557" spans="1:4">
      <c r="A557" s="45"/>
      <c r="B557" s="45"/>
      <c r="C557" s="45"/>
      <c r="D557" s="45"/>
    </row>
    <row r="558" spans="1:4">
      <c r="A558" s="45"/>
      <c r="B558" s="45"/>
      <c r="C558" s="45"/>
      <c r="D558" s="45"/>
    </row>
    <row r="559" spans="1:4">
      <c r="A559" s="45"/>
      <c r="B559" s="45"/>
      <c r="C559" s="45"/>
      <c r="D559" s="45"/>
    </row>
    <row r="560" spans="1:4">
      <c r="A560" s="45"/>
      <c r="B560" s="45"/>
      <c r="C560" s="45"/>
      <c r="D560" s="45"/>
    </row>
    <row r="561" spans="1:4">
      <c r="A561" s="45"/>
      <c r="B561" s="45"/>
      <c r="C561" s="45"/>
      <c r="D561" s="45"/>
    </row>
    <row r="562" spans="1:4">
      <c r="A562" s="45"/>
      <c r="B562" s="45"/>
      <c r="C562" s="45"/>
      <c r="D562" s="45"/>
    </row>
    <row r="563" spans="1:4">
      <c r="A563" s="45"/>
      <c r="B563" s="45"/>
      <c r="C563" s="45"/>
      <c r="D563" s="45"/>
    </row>
    <row r="564" spans="1:4">
      <c r="A564" s="45"/>
      <c r="B564" s="45"/>
      <c r="C564" s="45"/>
      <c r="D564" s="45"/>
    </row>
    <row r="565" spans="1:4">
      <c r="A565" s="45"/>
      <c r="B565" s="45"/>
      <c r="C565" s="45"/>
      <c r="D565" s="45"/>
    </row>
    <row r="566" spans="1:4">
      <c r="A566" s="45"/>
      <c r="B566" s="45"/>
      <c r="C566" s="45"/>
      <c r="D566" s="45"/>
    </row>
    <row r="567" spans="1:4">
      <c r="A567" s="45"/>
      <c r="B567" s="45"/>
      <c r="C567" s="45"/>
      <c r="D567" s="45"/>
    </row>
    <row r="568" spans="1:4">
      <c r="A568" s="45"/>
      <c r="B568" s="45"/>
      <c r="C568" s="45"/>
      <c r="D568" s="45"/>
    </row>
    <row r="569" spans="1:4">
      <c r="A569" s="45"/>
      <c r="B569" s="45"/>
      <c r="C569" s="45"/>
      <c r="D569" s="45"/>
    </row>
    <row r="570" spans="1:4">
      <c r="A570" s="45"/>
      <c r="B570" s="45"/>
      <c r="C570" s="45"/>
      <c r="D570" s="45"/>
    </row>
    <row r="571" spans="1:4">
      <c r="A571" s="45"/>
      <c r="B571" s="45"/>
      <c r="C571" s="45"/>
      <c r="D571" s="45"/>
    </row>
    <row r="572" spans="1:4">
      <c r="A572" s="45"/>
      <c r="B572" s="45"/>
      <c r="C572" s="45"/>
      <c r="D572" s="45"/>
    </row>
    <row r="573" spans="1:4">
      <c r="A573" s="45"/>
      <c r="B573" s="45"/>
      <c r="C573" s="45"/>
      <c r="D573" s="45"/>
    </row>
    <row r="574" spans="1:4">
      <c r="A574" s="45"/>
      <c r="B574" s="45"/>
      <c r="C574" s="45"/>
      <c r="D574" s="45"/>
    </row>
    <row r="575" spans="1:4">
      <c r="A575" s="45"/>
      <c r="B575" s="45"/>
      <c r="C575" s="45"/>
      <c r="D575" s="45"/>
    </row>
    <row r="576" spans="1:4">
      <c r="A576" s="45"/>
      <c r="B576" s="45"/>
      <c r="C576" s="45"/>
      <c r="D576" s="45"/>
    </row>
    <row r="577" spans="1:4">
      <c r="A577" s="45"/>
      <c r="B577" s="45"/>
      <c r="C577" s="45"/>
      <c r="D577" s="45"/>
    </row>
    <row r="578" spans="1:4">
      <c r="A578" s="45"/>
      <c r="B578" s="45"/>
      <c r="C578" s="45"/>
      <c r="D578" s="45"/>
    </row>
    <row r="579" spans="1:4">
      <c r="A579" s="45"/>
      <c r="B579" s="45"/>
      <c r="C579" s="45"/>
      <c r="D579" s="45"/>
    </row>
    <row r="580" spans="1:4">
      <c r="A580" s="45"/>
      <c r="B580" s="45"/>
      <c r="C580" s="45"/>
      <c r="D580" s="45"/>
    </row>
    <row r="581" spans="1:4">
      <c r="A581" s="45"/>
      <c r="B581" s="45"/>
      <c r="C581" s="45"/>
      <c r="D581" s="45"/>
    </row>
    <row r="582" spans="1:4">
      <c r="A582" s="45"/>
      <c r="B582" s="45"/>
      <c r="C582" s="45"/>
      <c r="D582" s="45"/>
    </row>
    <row r="583" spans="1:4">
      <c r="A583" s="45"/>
      <c r="B583" s="45"/>
      <c r="C583" s="45"/>
      <c r="D583" s="45"/>
    </row>
    <row r="584" spans="1:4">
      <c r="A584" s="45"/>
      <c r="B584" s="45"/>
      <c r="C584" s="45"/>
      <c r="D584" s="45"/>
    </row>
    <row r="585" spans="1:4">
      <c r="A585" s="45"/>
      <c r="B585" s="45"/>
      <c r="C585" s="45"/>
      <c r="D585" s="45"/>
    </row>
    <row r="586" spans="1:4">
      <c r="A586" s="45"/>
      <c r="B586" s="45"/>
      <c r="C586" s="45"/>
      <c r="D586" s="45"/>
    </row>
    <row r="587" spans="1:4">
      <c r="A587" s="45"/>
      <c r="B587" s="45"/>
      <c r="C587" s="45"/>
      <c r="D587" s="45"/>
    </row>
    <row r="588" spans="1:4">
      <c r="A588" s="45"/>
      <c r="B588" s="45"/>
      <c r="C588" s="45"/>
      <c r="D588" s="45"/>
    </row>
    <row r="589" spans="1:4">
      <c r="A589" s="45"/>
      <c r="B589" s="45"/>
      <c r="C589" s="45"/>
      <c r="D589" s="45"/>
    </row>
    <row r="590" spans="1:4">
      <c r="A590" s="45"/>
      <c r="B590" s="45"/>
      <c r="C590" s="45"/>
      <c r="D590" s="45"/>
    </row>
    <row r="591" spans="1:4">
      <c r="A591" s="45"/>
      <c r="B591" s="45"/>
      <c r="C591" s="45"/>
      <c r="D591" s="45"/>
    </row>
    <row r="592" spans="1:4">
      <c r="A592" s="45"/>
      <c r="B592" s="45"/>
      <c r="C592" s="45"/>
      <c r="D592" s="45"/>
    </row>
    <row r="593" spans="1:4">
      <c r="A593" s="45"/>
      <c r="B593" s="45"/>
      <c r="C593" s="45"/>
      <c r="D593" s="45"/>
    </row>
    <row r="594" spans="1:4">
      <c r="A594" s="45"/>
      <c r="B594" s="45"/>
      <c r="C594" s="45"/>
      <c r="D594" s="45"/>
    </row>
    <row r="595" spans="1:4">
      <c r="A595" s="45"/>
      <c r="B595" s="45"/>
      <c r="C595" s="45"/>
      <c r="D595" s="45"/>
    </row>
    <row r="596" spans="1:4">
      <c r="A596" s="45"/>
      <c r="B596" s="45"/>
      <c r="C596" s="45"/>
      <c r="D596" s="45"/>
    </row>
    <row r="597" spans="1:4">
      <c r="A597" s="45"/>
      <c r="B597" s="45"/>
      <c r="C597" s="45"/>
      <c r="D597" s="45"/>
    </row>
    <row r="598" spans="1:4">
      <c r="A598" s="45"/>
      <c r="B598" s="45"/>
      <c r="C598" s="45"/>
      <c r="D598" s="45"/>
    </row>
    <row r="599" spans="1:4">
      <c r="A599" s="45"/>
      <c r="B599" s="45"/>
      <c r="C599" s="45"/>
      <c r="D599" s="45"/>
    </row>
    <row r="600" spans="1:4">
      <c r="A600" s="45"/>
      <c r="B600" s="45"/>
      <c r="C600" s="45"/>
      <c r="D600" s="45"/>
    </row>
    <row r="601" spans="1:4">
      <c r="A601" s="45"/>
      <c r="B601" s="45"/>
      <c r="C601" s="45"/>
      <c r="D601" s="45"/>
    </row>
    <row r="602" spans="1:4">
      <c r="A602" s="45"/>
      <c r="B602" s="45"/>
      <c r="C602" s="45"/>
      <c r="D602" s="45"/>
    </row>
    <row r="603" spans="1:4">
      <c r="A603" s="45"/>
      <c r="B603" s="45"/>
      <c r="C603" s="45"/>
      <c r="D603" s="45"/>
    </row>
    <row r="604" spans="1:4">
      <c r="A604" s="45"/>
      <c r="B604" s="45"/>
      <c r="C604" s="45"/>
      <c r="D604" s="45"/>
    </row>
    <row r="605" spans="1:4">
      <c r="A605" s="45"/>
      <c r="B605" s="45"/>
      <c r="C605" s="45"/>
      <c r="D605" s="45"/>
    </row>
    <row r="606" spans="1:4">
      <c r="A606" s="45"/>
      <c r="B606" s="45"/>
      <c r="C606" s="45"/>
      <c r="D606" s="45"/>
    </row>
    <row r="607" spans="1:4">
      <c r="A607" s="45"/>
      <c r="B607" s="45"/>
      <c r="C607" s="45"/>
      <c r="D607" s="45"/>
    </row>
    <row r="608" spans="1:4">
      <c r="A608" s="45"/>
      <c r="B608" s="45"/>
      <c r="C608" s="45"/>
      <c r="D608" s="45"/>
    </row>
    <row r="609" spans="1:4">
      <c r="A609" s="45"/>
      <c r="B609" s="45"/>
      <c r="C609" s="45"/>
      <c r="D609" s="45"/>
    </row>
    <row r="610" spans="1:4">
      <c r="A610" s="45"/>
      <c r="B610" s="45"/>
      <c r="C610" s="45"/>
      <c r="D610" s="45"/>
    </row>
    <row r="611" spans="1:4">
      <c r="A611" s="45"/>
      <c r="B611" s="45"/>
      <c r="C611" s="45"/>
      <c r="D611" s="45"/>
    </row>
    <row r="612" spans="1:4">
      <c r="A612" s="45"/>
      <c r="B612" s="45"/>
      <c r="C612" s="45"/>
      <c r="D612" s="45"/>
    </row>
    <row r="613" spans="1:4">
      <c r="A613" s="45"/>
      <c r="B613" s="45"/>
      <c r="C613" s="45"/>
      <c r="D613" s="45"/>
    </row>
    <row r="614" spans="1:4">
      <c r="A614" s="45"/>
      <c r="B614" s="45"/>
      <c r="C614" s="45"/>
      <c r="D614" s="45"/>
    </row>
    <row r="615" spans="1:4">
      <c r="A615" s="45"/>
      <c r="B615" s="45"/>
      <c r="C615" s="45"/>
      <c r="D615" s="45"/>
    </row>
    <row r="616" spans="1:4">
      <c r="A616" s="45"/>
      <c r="B616" s="45"/>
      <c r="C616" s="45"/>
      <c r="D616" s="45"/>
    </row>
    <row r="617" spans="1:4">
      <c r="A617" s="45"/>
      <c r="B617" s="45"/>
      <c r="C617" s="45"/>
      <c r="D617" s="45"/>
    </row>
    <row r="618" spans="1:4">
      <c r="A618" s="45"/>
      <c r="B618" s="45"/>
      <c r="C618" s="45"/>
      <c r="D618" s="45"/>
    </row>
    <row r="619" spans="1:4">
      <c r="A619" s="45"/>
      <c r="B619" s="45"/>
      <c r="C619" s="45"/>
      <c r="D619" s="45"/>
    </row>
    <row r="620" spans="1:4">
      <c r="A620" s="45"/>
      <c r="B620" s="45"/>
      <c r="C620" s="45"/>
      <c r="D620" s="45"/>
    </row>
    <row r="621" spans="1:4">
      <c r="A621" s="45"/>
      <c r="B621" s="45"/>
      <c r="C621" s="45"/>
      <c r="D621" s="45"/>
    </row>
    <row r="622" spans="1:4">
      <c r="A622" s="45"/>
      <c r="B622" s="45"/>
      <c r="C622" s="45"/>
      <c r="D622" s="45"/>
    </row>
    <row r="623" spans="1:4">
      <c r="A623" s="45"/>
      <c r="B623" s="45"/>
      <c r="C623" s="45"/>
      <c r="D623" s="45"/>
    </row>
    <row r="624" spans="1:4">
      <c r="A624" s="45"/>
      <c r="B624" s="45"/>
      <c r="C624" s="45"/>
      <c r="D624" s="45"/>
    </row>
    <row r="625" spans="1:4">
      <c r="A625" s="45"/>
      <c r="B625" s="45"/>
      <c r="C625" s="45"/>
      <c r="D625" s="45"/>
    </row>
    <row r="626" spans="1:4">
      <c r="A626" s="45"/>
      <c r="B626" s="45"/>
      <c r="C626" s="45"/>
      <c r="D626" s="45"/>
    </row>
    <row r="627" spans="1:4">
      <c r="A627" s="45"/>
      <c r="B627" s="45"/>
      <c r="C627" s="45"/>
      <c r="D627" s="45"/>
    </row>
    <row r="628" spans="1:4">
      <c r="A628" s="45"/>
      <c r="B628" s="45"/>
      <c r="C628" s="45"/>
      <c r="D628" s="45"/>
    </row>
    <row r="629" spans="1:4">
      <c r="A629" s="45"/>
      <c r="B629" s="45"/>
      <c r="C629" s="45"/>
      <c r="D629" s="45"/>
    </row>
    <row r="630" spans="1:4">
      <c r="A630" s="45"/>
      <c r="B630" s="45"/>
      <c r="C630" s="45"/>
      <c r="D630" s="45"/>
    </row>
    <row r="631" spans="1:4">
      <c r="A631" s="45"/>
      <c r="B631" s="45"/>
      <c r="C631" s="45"/>
      <c r="D631" s="45"/>
    </row>
    <row r="632" spans="1:4">
      <c r="A632" s="45"/>
      <c r="B632" s="45"/>
      <c r="C632" s="45"/>
      <c r="D632" s="45"/>
    </row>
    <row r="633" spans="1:4">
      <c r="A633" s="45"/>
      <c r="B633" s="45"/>
      <c r="C633" s="45"/>
      <c r="D633" s="45"/>
    </row>
    <row r="634" spans="1:4">
      <c r="A634" s="45"/>
      <c r="B634" s="45"/>
      <c r="C634" s="45"/>
      <c r="D634" s="45"/>
    </row>
    <row r="635" spans="1:4">
      <c r="A635" s="45"/>
      <c r="B635" s="45"/>
      <c r="C635" s="45"/>
      <c r="D635" s="45"/>
    </row>
    <row r="636" spans="1:4">
      <c r="A636" s="45"/>
      <c r="B636" s="45"/>
      <c r="C636" s="45"/>
      <c r="D636" s="45"/>
    </row>
    <row r="637" spans="1:4">
      <c r="A637" s="45"/>
      <c r="B637" s="45"/>
      <c r="C637" s="45"/>
      <c r="D637" s="45"/>
    </row>
    <row r="638" spans="1:4">
      <c r="A638" s="45"/>
      <c r="B638" s="45"/>
      <c r="C638" s="45"/>
      <c r="D638" s="45"/>
    </row>
    <row r="639" spans="1:4">
      <c r="A639" s="45"/>
      <c r="B639" s="45"/>
      <c r="C639" s="45"/>
      <c r="D639" s="45"/>
    </row>
    <row r="640" spans="1:4">
      <c r="A640" s="45"/>
      <c r="B640" s="45"/>
      <c r="C640" s="45"/>
      <c r="D640" s="45"/>
    </row>
    <row r="641" spans="1:4">
      <c r="A641" s="45"/>
      <c r="B641" s="45"/>
      <c r="C641" s="45"/>
      <c r="D641" s="45"/>
    </row>
    <row r="642" spans="1:4">
      <c r="A642" s="45"/>
      <c r="B642" s="45"/>
      <c r="C642" s="45"/>
      <c r="D642" s="45"/>
    </row>
    <row r="643" spans="1:4">
      <c r="A643" s="45"/>
      <c r="B643" s="45"/>
      <c r="C643" s="45"/>
      <c r="D643" s="45"/>
    </row>
    <row r="644" spans="1:4">
      <c r="A644" s="45"/>
      <c r="B644" s="45"/>
      <c r="C644" s="45"/>
      <c r="D644" s="45"/>
    </row>
    <row r="645" spans="1:4">
      <c r="A645" s="45"/>
      <c r="B645" s="45"/>
      <c r="C645" s="45"/>
      <c r="D645" s="45"/>
    </row>
    <row r="646" spans="1:4">
      <c r="A646" s="45"/>
      <c r="B646" s="45"/>
      <c r="C646" s="45"/>
      <c r="D646" s="45"/>
    </row>
    <row r="647" spans="1:4">
      <c r="A647" s="45"/>
      <c r="B647" s="45"/>
      <c r="C647" s="45"/>
      <c r="D647" s="45"/>
    </row>
    <row r="648" spans="1:4">
      <c r="A648" s="45"/>
      <c r="B648" s="45"/>
      <c r="C648" s="45"/>
      <c r="D648" s="45"/>
    </row>
    <row r="649" spans="1:4">
      <c r="A649" s="45"/>
      <c r="B649" s="45"/>
      <c r="C649" s="45"/>
      <c r="D649" s="45"/>
    </row>
    <row r="650" spans="1:4">
      <c r="A650" s="45"/>
      <c r="B650" s="45"/>
      <c r="C650" s="45"/>
      <c r="D650" s="45"/>
    </row>
    <row r="651" spans="1:4">
      <c r="A651" s="45"/>
      <c r="B651" s="45"/>
      <c r="C651" s="45"/>
      <c r="D651" s="45"/>
    </row>
    <row r="652" spans="1:4">
      <c r="A652" s="45"/>
      <c r="B652" s="45"/>
      <c r="C652" s="45"/>
      <c r="D652" s="45"/>
    </row>
    <row r="653" spans="1:4">
      <c r="A653" s="45"/>
      <c r="B653" s="45"/>
      <c r="C653" s="45"/>
      <c r="D653" s="45"/>
    </row>
    <row r="654" spans="1:4">
      <c r="A654" s="45"/>
      <c r="B654" s="45"/>
      <c r="C654" s="45"/>
      <c r="D654" s="45"/>
    </row>
    <row r="655" spans="1:4">
      <c r="A655" s="45"/>
      <c r="B655" s="45"/>
      <c r="C655" s="45"/>
      <c r="D655" s="45"/>
    </row>
    <row r="656" spans="1:4">
      <c r="A656" s="45"/>
      <c r="B656" s="45"/>
      <c r="C656" s="45"/>
      <c r="D656" s="45"/>
    </row>
    <row r="657" spans="1:4">
      <c r="A657" s="45"/>
      <c r="B657" s="45"/>
      <c r="C657" s="45"/>
      <c r="D657" s="45"/>
    </row>
    <row r="658" spans="1:4">
      <c r="A658" s="45"/>
      <c r="B658" s="45"/>
      <c r="C658" s="45"/>
      <c r="D658" s="45"/>
    </row>
    <row r="659" spans="1:4">
      <c r="A659" s="45"/>
      <c r="B659" s="45"/>
      <c r="C659" s="45"/>
      <c r="D659" s="45"/>
    </row>
    <row r="660" spans="1:4">
      <c r="A660" s="45"/>
      <c r="B660" s="45"/>
      <c r="C660" s="45"/>
      <c r="D660" s="45"/>
    </row>
    <row r="661" spans="1:4">
      <c r="A661" s="45"/>
      <c r="B661" s="45"/>
      <c r="C661" s="45"/>
      <c r="D661" s="45"/>
    </row>
    <row r="662" spans="1:4">
      <c r="A662" s="45"/>
      <c r="B662" s="45"/>
      <c r="C662" s="45"/>
      <c r="D662" s="45"/>
    </row>
    <row r="663" spans="1:4">
      <c r="A663" s="45"/>
      <c r="B663" s="45"/>
      <c r="C663" s="45"/>
      <c r="D663" s="45"/>
    </row>
    <row r="664" spans="1:4">
      <c r="A664" s="45"/>
      <c r="B664" s="45"/>
      <c r="C664" s="45"/>
      <c r="D664" s="45"/>
    </row>
    <row r="665" spans="1:4">
      <c r="A665" s="45"/>
      <c r="B665" s="45"/>
      <c r="C665" s="45"/>
      <c r="D665" s="45"/>
    </row>
    <row r="666" spans="1:4">
      <c r="A666" s="45"/>
      <c r="B666" s="45"/>
      <c r="C666" s="45"/>
      <c r="D666" s="45"/>
    </row>
    <row r="667" spans="1:4">
      <c r="A667" s="45"/>
      <c r="B667" s="45"/>
      <c r="C667" s="45"/>
      <c r="D667" s="45"/>
    </row>
    <row r="668" spans="1:4">
      <c r="A668" s="45"/>
      <c r="B668" s="45"/>
      <c r="C668" s="45"/>
      <c r="D668" s="45"/>
    </row>
    <row r="669" spans="1:4">
      <c r="A669" s="45"/>
      <c r="B669" s="45"/>
      <c r="C669" s="45"/>
      <c r="D669" s="45"/>
    </row>
    <row r="670" spans="1:4">
      <c r="A670" s="45"/>
      <c r="B670" s="45"/>
      <c r="C670" s="45"/>
      <c r="D670" s="45"/>
    </row>
    <row r="671" spans="1:4">
      <c r="A671" s="45"/>
      <c r="B671" s="45"/>
      <c r="C671" s="45"/>
      <c r="D671" s="45"/>
    </row>
    <row r="672" spans="1:4">
      <c r="A672" s="45"/>
      <c r="B672" s="45"/>
      <c r="C672" s="45"/>
      <c r="D672" s="45"/>
    </row>
    <row r="673" spans="1:4">
      <c r="A673" s="45"/>
      <c r="B673" s="45"/>
      <c r="C673" s="45"/>
      <c r="D673" s="45"/>
    </row>
    <row r="674" spans="1:4">
      <c r="A674" s="45"/>
      <c r="B674" s="45"/>
      <c r="C674" s="45"/>
      <c r="D674" s="45"/>
    </row>
    <row r="675" spans="1:4">
      <c r="A675" s="45"/>
      <c r="B675" s="45"/>
      <c r="C675" s="45"/>
      <c r="D675" s="45"/>
    </row>
    <row r="676" spans="1:4">
      <c r="A676" s="45"/>
      <c r="B676" s="45"/>
      <c r="C676" s="45"/>
      <c r="D676" s="45"/>
    </row>
    <row r="677" spans="1:4">
      <c r="A677" s="45"/>
      <c r="B677" s="45"/>
      <c r="C677" s="45"/>
      <c r="D677" s="45"/>
    </row>
    <row r="678" spans="1:4">
      <c r="A678" s="45"/>
      <c r="B678" s="45"/>
      <c r="C678" s="45"/>
      <c r="D678" s="45"/>
    </row>
    <row r="679" spans="1:4">
      <c r="A679" s="45"/>
      <c r="B679" s="45"/>
      <c r="C679" s="45"/>
      <c r="D679" s="45"/>
    </row>
    <row r="680" spans="1:4">
      <c r="A680" s="45"/>
      <c r="B680" s="45"/>
      <c r="C680" s="45"/>
      <c r="D680" s="45"/>
    </row>
    <row r="681" spans="1:4">
      <c r="A681" s="45"/>
      <c r="B681" s="45"/>
      <c r="C681" s="45"/>
      <c r="D681" s="45"/>
    </row>
    <row r="682" spans="1:4">
      <c r="A682" s="45"/>
      <c r="B682" s="45"/>
      <c r="C682" s="45"/>
      <c r="D682" s="45"/>
    </row>
    <row r="683" spans="1:4">
      <c r="A683" s="45"/>
      <c r="B683" s="45"/>
      <c r="C683" s="45"/>
      <c r="D683" s="45"/>
    </row>
    <row r="684" spans="1:4">
      <c r="A684" s="45"/>
      <c r="B684" s="45"/>
      <c r="C684" s="45"/>
      <c r="D684" s="45"/>
    </row>
    <row r="685" spans="1:4">
      <c r="A685" s="45"/>
      <c r="B685" s="45"/>
      <c r="C685" s="45"/>
      <c r="D685" s="45"/>
    </row>
    <row r="686" spans="1:4">
      <c r="A686" s="45"/>
      <c r="B686" s="45"/>
      <c r="C686" s="45"/>
      <c r="D686" s="45"/>
    </row>
    <row r="687" spans="1:4">
      <c r="A687" s="45"/>
      <c r="B687" s="45"/>
      <c r="C687" s="45"/>
      <c r="D687" s="45"/>
    </row>
    <row r="688" spans="1:4">
      <c r="A688" s="45"/>
      <c r="B688" s="45"/>
      <c r="C688" s="45"/>
      <c r="D688" s="45"/>
    </row>
    <row r="689" spans="1:4">
      <c r="A689" s="45"/>
      <c r="B689" s="45"/>
      <c r="C689" s="45"/>
      <c r="D689" s="45"/>
    </row>
    <row r="690" spans="1:4">
      <c r="A690" s="45"/>
      <c r="B690" s="45"/>
      <c r="C690" s="45"/>
      <c r="D690" s="45"/>
    </row>
    <row r="691" spans="1:4">
      <c r="A691" s="45"/>
      <c r="B691" s="45"/>
      <c r="C691" s="45"/>
      <c r="D691" s="45"/>
    </row>
    <row r="692" spans="1:4">
      <c r="A692" s="45"/>
      <c r="B692" s="45"/>
      <c r="C692" s="45"/>
      <c r="D692" s="45"/>
    </row>
    <row r="693" spans="1:4">
      <c r="A693" s="45"/>
      <c r="B693" s="45"/>
      <c r="C693" s="45"/>
      <c r="D693" s="45"/>
    </row>
    <row r="694" spans="1:4">
      <c r="A694" s="45"/>
      <c r="B694" s="45"/>
      <c r="C694" s="45"/>
      <c r="D694" s="45"/>
    </row>
    <row r="695" spans="1:4">
      <c r="A695" s="45"/>
      <c r="B695" s="45"/>
      <c r="C695" s="45"/>
      <c r="D695" s="45"/>
    </row>
    <row r="696" spans="1:4">
      <c r="A696" s="45"/>
      <c r="B696" s="45"/>
      <c r="C696" s="45"/>
      <c r="D696" s="45"/>
    </row>
    <row r="697" spans="1:4">
      <c r="A697" s="45"/>
      <c r="B697" s="45"/>
      <c r="C697" s="45"/>
      <c r="D697" s="45"/>
    </row>
    <row r="698" spans="1:4">
      <c r="A698" s="45"/>
      <c r="B698" s="45"/>
      <c r="C698" s="45"/>
      <c r="D698" s="45"/>
    </row>
    <row r="699" spans="1:4">
      <c r="A699" s="45"/>
      <c r="B699" s="45"/>
      <c r="C699" s="45"/>
      <c r="D699" s="45"/>
    </row>
    <row r="700" spans="1:4">
      <c r="A700" s="45"/>
      <c r="B700" s="45"/>
      <c r="C700" s="45"/>
      <c r="D700" s="45"/>
    </row>
    <row r="701" spans="1:4">
      <c r="A701" s="45"/>
      <c r="B701" s="45"/>
      <c r="C701" s="45"/>
      <c r="D701" s="45"/>
    </row>
    <row r="702" spans="1:4">
      <c r="A702" s="45"/>
      <c r="B702" s="45"/>
      <c r="C702" s="45"/>
      <c r="D702" s="45"/>
    </row>
    <row r="703" spans="1:4">
      <c r="A703" s="45"/>
      <c r="B703" s="45"/>
      <c r="C703" s="45"/>
      <c r="D703" s="45"/>
    </row>
    <row r="704" spans="1:4">
      <c r="A704" s="45"/>
      <c r="B704" s="45"/>
      <c r="C704" s="45"/>
      <c r="D704" s="45"/>
    </row>
    <row r="705" spans="1:4">
      <c r="A705" s="45"/>
      <c r="B705" s="45"/>
      <c r="C705" s="45"/>
      <c r="D705" s="45"/>
    </row>
    <row r="706" spans="1:4">
      <c r="A706" s="45"/>
      <c r="B706" s="45"/>
      <c r="C706" s="45"/>
      <c r="D706" s="45"/>
    </row>
    <row r="707" spans="1:4">
      <c r="A707" s="45"/>
      <c r="B707" s="45"/>
      <c r="C707" s="45"/>
      <c r="D707" s="45"/>
    </row>
    <row r="708" spans="1:4">
      <c r="A708" s="45"/>
      <c r="B708" s="45"/>
      <c r="C708" s="45"/>
      <c r="D708" s="45"/>
    </row>
    <row r="709" spans="1:4">
      <c r="A709" s="45"/>
      <c r="B709" s="45"/>
      <c r="C709" s="45"/>
      <c r="D709" s="45"/>
    </row>
    <row r="710" spans="1:4">
      <c r="A710" s="45"/>
      <c r="B710" s="45"/>
      <c r="C710" s="45"/>
      <c r="D710" s="45"/>
    </row>
    <row r="711" spans="1:4">
      <c r="A711" s="45"/>
      <c r="B711" s="45"/>
      <c r="C711" s="45"/>
      <c r="D711" s="45"/>
    </row>
    <row r="712" spans="1:4">
      <c r="A712" s="45"/>
      <c r="B712" s="45"/>
      <c r="C712" s="45"/>
      <c r="D712" s="45"/>
    </row>
    <row r="713" spans="1:4">
      <c r="A713" s="45"/>
      <c r="B713" s="45"/>
      <c r="C713" s="45"/>
      <c r="D713" s="45"/>
    </row>
    <row r="714" spans="1:4">
      <c r="A714" s="45"/>
      <c r="B714" s="45"/>
      <c r="C714" s="45"/>
      <c r="D714" s="45"/>
    </row>
    <row r="715" spans="1:4">
      <c r="A715" s="45"/>
      <c r="B715" s="45"/>
      <c r="C715" s="45"/>
      <c r="D715" s="45"/>
    </row>
    <row r="716" spans="1:4">
      <c r="A716" s="45"/>
      <c r="B716" s="45"/>
      <c r="C716" s="45"/>
      <c r="D716" s="45"/>
    </row>
    <row r="717" spans="1:4">
      <c r="A717" s="45"/>
      <c r="B717" s="45"/>
      <c r="C717" s="45"/>
      <c r="D717" s="45"/>
    </row>
    <row r="718" spans="1:4">
      <c r="A718" s="45"/>
      <c r="B718" s="45"/>
      <c r="C718" s="45"/>
      <c r="D718" s="45"/>
    </row>
    <row r="719" spans="1:4">
      <c r="A719" s="45"/>
      <c r="B719" s="45"/>
      <c r="C719" s="45"/>
      <c r="D719" s="45"/>
    </row>
    <row r="720" spans="1:4">
      <c r="A720" s="45"/>
      <c r="B720" s="45"/>
      <c r="C720" s="45"/>
      <c r="D720" s="45"/>
    </row>
    <row r="721" spans="1:4">
      <c r="A721" s="45"/>
      <c r="B721" s="45"/>
      <c r="C721" s="45"/>
      <c r="D721" s="45"/>
    </row>
    <row r="722" spans="1:4">
      <c r="A722" s="45"/>
      <c r="B722" s="45"/>
      <c r="C722" s="45"/>
      <c r="D722" s="45"/>
    </row>
    <row r="723" spans="1:4">
      <c r="A723" s="45"/>
      <c r="B723" s="45"/>
      <c r="C723" s="45"/>
      <c r="D723" s="45"/>
    </row>
    <row r="724" spans="1:4">
      <c r="A724" s="45"/>
      <c r="B724" s="45"/>
      <c r="C724" s="45"/>
      <c r="D724" s="45"/>
    </row>
    <row r="725" spans="1:4">
      <c r="A725" s="45"/>
      <c r="B725" s="45"/>
      <c r="C725" s="45"/>
      <c r="D725" s="45"/>
    </row>
    <row r="726" spans="1:4">
      <c r="A726" s="45"/>
      <c r="B726" s="45"/>
      <c r="C726" s="45"/>
      <c r="D726" s="45"/>
    </row>
    <row r="727" spans="1:4">
      <c r="A727" s="45"/>
      <c r="B727" s="45"/>
      <c r="C727" s="45"/>
      <c r="D727" s="45"/>
    </row>
    <row r="728" spans="1:4">
      <c r="A728" s="45"/>
      <c r="B728" s="45"/>
      <c r="C728" s="45"/>
      <c r="D728" s="45"/>
    </row>
    <row r="729" spans="1:4">
      <c r="A729" s="45"/>
      <c r="B729" s="45"/>
      <c r="C729" s="45"/>
      <c r="D729" s="45"/>
    </row>
    <row r="730" spans="1:4">
      <c r="A730" s="45"/>
      <c r="B730" s="45"/>
      <c r="C730" s="45"/>
      <c r="D730" s="45"/>
    </row>
    <row r="731" spans="1:4">
      <c r="A731" s="45"/>
      <c r="B731" s="45"/>
      <c r="C731" s="45"/>
      <c r="D731" s="45"/>
    </row>
    <row r="732" spans="1:4">
      <c r="A732" s="45"/>
      <c r="B732" s="45"/>
      <c r="C732" s="45"/>
      <c r="D732" s="45"/>
    </row>
    <row r="733" spans="1:4">
      <c r="A733" s="45"/>
      <c r="B733" s="45"/>
      <c r="C733" s="45"/>
      <c r="D733" s="45"/>
    </row>
    <row r="734" spans="1:4">
      <c r="A734" s="45"/>
      <c r="B734" s="45"/>
      <c r="C734" s="45"/>
      <c r="D734" s="45"/>
    </row>
    <row r="735" spans="1:4">
      <c r="A735" s="45"/>
      <c r="B735" s="45"/>
      <c r="C735" s="45"/>
      <c r="D735" s="45"/>
    </row>
    <row r="736" spans="1:4">
      <c r="A736" s="45"/>
      <c r="B736" s="45"/>
      <c r="C736" s="45"/>
      <c r="D736" s="45"/>
    </row>
    <row r="737" spans="1:4">
      <c r="A737" s="45"/>
      <c r="B737" s="45"/>
      <c r="C737" s="45"/>
      <c r="D737" s="45"/>
    </row>
    <row r="738" spans="1:4">
      <c r="A738" s="45"/>
      <c r="B738" s="45"/>
      <c r="C738" s="45"/>
      <c r="D738" s="45"/>
    </row>
    <row r="739" spans="1:4">
      <c r="A739" s="45"/>
      <c r="B739" s="45"/>
      <c r="C739" s="45"/>
      <c r="D739" s="45"/>
    </row>
    <row r="740" spans="1:4">
      <c r="A740" s="45"/>
      <c r="B740" s="45"/>
      <c r="C740" s="45"/>
      <c r="D740" s="45"/>
    </row>
    <row r="741" spans="1:4">
      <c r="A741" s="45"/>
      <c r="B741" s="45"/>
      <c r="C741" s="45"/>
      <c r="D741" s="45"/>
    </row>
    <row r="742" spans="1:4">
      <c r="A742" s="45"/>
      <c r="B742" s="45"/>
      <c r="C742" s="45"/>
      <c r="D742" s="45"/>
    </row>
    <row r="743" spans="1:4">
      <c r="A743" s="45"/>
      <c r="B743" s="45"/>
      <c r="C743" s="45"/>
      <c r="D743" s="45"/>
    </row>
    <row r="744" spans="1:4">
      <c r="A744" s="45"/>
      <c r="B744" s="45"/>
      <c r="C744" s="45"/>
      <c r="D744" s="45"/>
    </row>
    <row r="745" spans="1:4">
      <c r="A745" s="45"/>
      <c r="B745" s="45"/>
      <c r="C745" s="45"/>
      <c r="D745" s="45"/>
    </row>
    <row r="746" spans="1:4">
      <c r="A746" s="45"/>
      <c r="B746" s="45"/>
      <c r="C746" s="45"/>
      <c r="D746" s="45"/>
    </row>
    <row r="747" spans="1:4">
      <c r="A747" s="45"/>
      <c r="B747" s="45"/>
      <c r="C747" s="45"/>
      <c r="D747" s="45"/>
    </row>
    <row r="748" spans="1:4">
      <c r="A748" s="45"/>
      <c r="B748" s="45"/>
      <c r="C748" s="45"/>
      <c r="D748" s="45"/>
    </row>
    <row r="749" spans="1:4">
      <c r="A749" s="45"/>
      <c r="B749" s="45"/>
      <c r="C749" s="45"/>
      <c r="D749" s="45"/>
    </row>
    <row r="750" spans="1:4">
      <c r="A750" s="45"/>
      <c r="B750" s="45"/>
      <c r="C750" s="45"/>
      <c r="D750" s="45"/>
    </row>
    <row r="751" spans="1:4">
      <c r="A751" s="45"/>
      <c r="B751" s="45"/>
      <c r="C751" s="45"/>
      <c r="D751" s="45"/>
    </row>
    <row r="752" spans="1:4">
      <c r="A752" s="45"/>
      <c r="B752" s="45"/>
      <c r="C752" s="45"/>
      <c r="D752" s="45"/>
    </row>
    <row r="753" spans="1:4">
      <c r="A753" s="45"/>
      <c r="B753" s="45"/>
      <c r="C753" s="45"/>
      <c r="D753" s="45"/>
    </row>
    <row r="754" spans="1:4">
      <c r="A754" s="45"/>
      <c r="B754" s="45"/>
      <c r="C754" s="45"/>
      <c r="D754" s="45"/>
    </row>
    <row r="755" spans="1:4">
      <c r="A755" s="45"/>
      <c r="B755" s="45"/>
      <c r="C755" s="45"/>
      <c r="D755" s="45"/>
    </row>
    <row r="756" spans="1:4">
      <c r="A756" s="45"/>
      <c r="B756" s="45"/>
      <c r="C756" s="45"/>
      <c r="D756" s="45"/>
    </row>
    <row r="757" spans="1:4">
      <c r="A757" s="45"/>
      <c r="B757" s="45"/>
      <c r="C757" s="45"/>
      <c r="D757" s="45"/>
    </row>
    <row r="758" spans="1:4">
      <c r="A758" s="45"/>
      <c r="B758" s="45"/>
      <c r="C758" s="45"/>
      <c r="D758" s="45"/>
    </row>
    <row r="759" spans="1:4">
      <c r="A759" s="45"/>
      <c r="B759" s="45"/>
      <c r="C759" s="45"/>
      <c r="D759" s="45"/>
    </row>
    <row r="760" spans="1:4">
      <c r="A760" s="45"/>
      <c r="B760" s="45"/>
      <c r="C760" s="45"/>
      <c r="D760" s="45"/>
    </row>
    <row r="761" spans="1:4">
      <c r="A761" s="45"/>
      <c r="B761" s="45"/>
      <c r="C761" s="45"/>
      <c r="D761" s="45"/>
    </row>
    <row r="762" spans="1:4">
      <c r="A762" s="45"/>
      <c r="B762" s="45"/>
      <c r="C762" s="45"/>
      <c r="D762" s="45"/>
    </row>
    <row r="763" spans="1:4">
      <c r="A763" s="45"/>
      <c r="B763" s="45"/>
      <c r="C763" s="45"/>
      <c r="D763" s="45"/>
    </row>
    <row r="764" spans="1:4">
      <c r="A764" s="45"/>
      <c r="B764" s="45"/>
      <c r="C764" s="45"/>
      <c r="D764" s="45"/>
    </row>
    <row r="765" spans="1:4">
      <c r="A765" s="45"/>
      <c r="B765" s="45"/>
      <c r="C765" s="45"/>
      <c r="D765" s="45"/>
    </row>
    <row r="766" spans="1:4">
      <c r="A766" s="45"/>
      <c r="B766" s="45"/>
      <c r="C766" s="45"/>
      <c r="D766" s="45"/>
    </row>
    <row r="767" spans="1:4">
      <c r="A767" s="45"/>
      <c r="B767" s="45"/>
      <c r="C767" s="45"/>
      <c r="D767" s="45"/>
    </row>
    <row r="768" spans="1:4">
      <c r="A768" s="45"/>
      <c r="B768" s="45"/>
      <c r="C768" s="45"/>
      <c r="D768" s="45"/>
    </row>
    <row r="769" spans="1:4">
      <c r="A769" s="45"/>
      <c r="B769" s="45"/>
      <c r="C769" s="45"/>
      <c r="D769" s="45"/>
    </row>
    <row r="770" spans="1:4">
      <c r="A770" s="45"/>
      <c r="B770" s="45"/>
      <c r="C770" s="45"/>
      <c r="D770" s="45"/>
    </row>
    <row r="771" spans="1:4">
      <c r="A771" s="45"/>
      <c r="B771" s="45"/>
      <c r="C771" s="45"/>
      <c r="D771" s="45"/>
    </row>
    <row r="772" spans="1:4">
      <c r="A772" s="45"/>
      <c r="B772" s="45"/>
      <c r="C772" s="45"/>
      <c r="D772" s="45"/>
    </row>
    <row r="773" spans="1:4">
      <c r="A773" s="45"/>
      <c r="B773" s="45"/>
      <c r="C773" s="45"/>
      <c r="D773" s="45"/>
    </row>
    <row r="774" spans="1:4">
      <c r="A774" s="45"/>
      <c r="B774" s="45"/>
      <c r="C774" s="45"/>
      <c r="D774" s="45"/>
    </row>
    <row r="775" spans="1:4">
      <c r="A775" s="45"/>
      <c r="B775" s="45"/>
      <c r="C775" s="45"/>
      <c r="D775" s="45"/>
    </row>
    <row r="776" spans="1:4">
      <c r="A776" s="45"/>
      <c r="B776" s="45"/>
      <c r="C776" s="45"/>
      <c r="D776" s="45"/>
    </row>
    <row r="777" spans="1:4">
      <c r="A777" s="45"/>
      <c r="B777" s="45"/>
      <c r="C777" s="45"/>
      <c r="D777" s="45"/>
    </row>
    <row r="778" spans="1:4">
      <c r="A778" s="45"/>
      <c r="B778" s="45"/>
      <c r="C778" s="45"/>
      <c r="D778" s="45"/>
    </row>
    <row r="779" spans="1:4">
      <c r="A779" s="45"/>
      <c r="B779" s="45"/>
      <c r="C779" s="45"/>
      <c r="D779" s="45"/>
    </row>
    <row r="780" spans="1:4">
      <c r="A780" s="45"/>
      <c r="B780" s="45"/>
      <c r="C780" s="45"/>
      <c r="D780" s="45"/>
    </row>
    <row r="781" spans="1:4">
      <c r="A781" s="45"/>
      <c r="B781" s="45"/>
      <c r="C781" s="45"/>
      <c r="D781" s="45"/>
    </row>
    <row r="782" spans="1:4">
      <c r="A782" s="45"/>
      <c r="B782" s="45"/>
      <c r="C782" s="45"/>
      <c r="D782" s="45"/>
    </row>
    <row r="783" spans="1:4">
      <c r="A783" s="45"/>
      <c r="B783" s="45"/>
      <c r="C783" s="45"/>
      <c r="D783" s="45"/>
    </row>
    <row r="784" spans="1:4">
      <c r="A784" s="45"/>
      <c r="B784" s="45"/>
      <c r="C784" s="45"/>
      <c r="D784" s="45"/>
    </row>
    <row r="785" spans="1:4">
      <c r="A785" s="45"/>
      <c r="B785" s="45"/>
      <c r="C785" s="45"/>
      <c r="D785" s="45"/>
    </row>
    <row r="786" spans="1:4">
      <c r="A786" s="45"/>
      <c r="B786" s="45"/>
      <c r="C786" s="45"/>
      <c r="D786" s="45"/>
    </row>
    <row r="787" spans="1:4">
      <c r="A787" s="45"/>
      <c r="B787" s="45"/>
      <c r="C787" s="45"/>
      <c r="D787" s="45"/>
    </row>
    <row r="788" spans="1:4">
      <c r="A788" s="45"/>
      <c r="B788" s="45"/>
      <c r="C788" s="45"/>
      <c r="D788" s="45"/>
    </row>
    <row r="789" spans="1:4">
      <c r="A789" s="45"/>
      <c r="B789" s="45"/>
      <c r="C789" s="45"/>
      <c r="D789" s="45"/>
    </row>
    <row r="790" spans="1:4">
      <c r="A790" s="45"/>
      <c r="B790" s="45"/>
      <c r="C790" s="45"/>
      <c r="D790" s="45"/>
    </row>
    <row r="791" spans="1:4">
      <c r="A791" s="45"/>
      <c r="B791" s="45"/>
      <c r="C791" s="45"/>
      <c r="D791" s="45"/>
    </row>
    <row r="792" spans="1:4">
      <c r="A792" s="45"/>
      <c r="B792" s="45"/>
      <c r="C792" s="45"/>
      <c r="D792" s="45"/>
    </row>
    <row r="793" spans="1:4">
      <c r="A793" s="45"/>
      <c r="B793" s="45"/>
      <c r="C793" s="45"/>
      <c r="D793" s="45"/>
    </row>
    <row r="794" spans="1:4">
      <c r="A794" s="45"/>
      <c r="B794" s="45"/>
      <c r="C794" s="45"/>
      <c r="D794" s="45"/>
    </row>
    <row r="795" spans="1:4">
      <c r="A795" s="45"/>
      <c r="B795" s="45"/>
      <c r="C795" s="45"/>
      <c r="D795" s="45"/>
    </row>
    <row r="796" spans="1:4">
      <c r="A796" s="45"/>
      <c r="B796" s="45"/>
      <c r="C796" s="45"/>
      <c r="D796" s="45"/>
    </row>
    <row r="797" spans="1:4">
      <c r="A797" s="45"/>
      <c r="B797" s="45"/>
      <c r="C797" s="45"/>
      <c r="D797" s="45"/>
    </row>
    <row r="798" spans="1:4">
      <c r="A798" s="45"/>
      <c r="B798" s="45"/>
      <c r="C798" s="45"/>
      <c r="D798" s="45"/>
    </row>
    <row r="799" spans="1:4">
      <c r="A799" s="45"/>
      <c r="B799" s="45"/>
      <c r="C799" s="45"/>
      <c r="D799" s="45"/>
    </row>
    <row r="800" spans="1:4">
      <c r="A800" s="45"/>
      <c r="B800" s="45"/>
      <c r="C800" s="45"/>
      <c r="D800" s="45"/>
    </row>
    <row r="801" spans="1:4">
      <c r="A801" s="45"/>
      <c r="B801" s="45"/>
      <c r="C801" s="45"/>
      <c r="D801" s="45"/>
    </row>
    <row r="802" spans="1:4">
      <c r="A802" s="45"/>
      <c r="B802" s="45"/>
      <c r="C802" s="45"/>
      <c r="D802" s="45"/>
    </row>
    <row r="803" spans="1:4">
      <c r="A803" s="45"/>
      <c r="B803" s="45"/>
      <c r="C803" s="45"/>
      <c r="D803" s="45"/>
    </row>
    <row r="804" spans="1:4">
      <c r="A804" s="45"/>
      <c r="B804" s="45"/>
      <c r="C804" s="45"/>
      <c r="D804" s="45"/>
    </row>
    <row r="805" spans="1:4">
      <c r="A805" s="45"/>
      <c r="B805" s="45"/>
      <c r="C805" s="45"/>
      <c r="D805" s="45"/>
    </row>
    <row r="806" spans="1:4">
      <c r="A806" s="45"/>
      <c r="B806" s="45"/>
      <c r="C806" s="45"/>
      <c r="D806" s="45"/>
    </row>
    <row r="807" spans="1:4">
      <c r="A807" s="45"/>
      <c r="B807" s="45"/>
      <c r="C807" s="45"/>
      <c r="D807" s="45"/>
    </row>
    <row r="808" spans="1:4">
      <c r="A808" s="45"/>
      <c r="B808" s="45"/>
      <c r="C808" s="45"/>
      <c r="D808" s="45"/>
    </row>
    <row r="809" spans="1:4">
      <c r="A809" s="45"/>
      <c r="B809" s="45"/>
      <c r="C809" s="45"/>
      <c r="D809" s="45"/>
    </row>
    <row r="810" spans="1:4">
      <c r="A810" s="45"/>
      <c r="B810" s="45"/>
      <c r="C810" s="45"/>
      <c r="D810" s="45"/>
    </row>
    <row r="811" spans="1:4">
      <c r="A811" s="45"/>
      <c r="B811" s="45"/>
      <c r="C811" s="45"/>
      <c r="D811" s="45"/>
    </row>
    <row r="812" spans="1:4">
      <c r="A812" s="45"/>
      <c r="B812" s="45"/>
      <c r="C812" s="45"/>
      <c r="D812" s="45"/>
    </row>
    <row r="813" spans="1:4">
      <c r="A813" s="45"/>
      <c r="B813" s="45"/>
      <c r="C813" s="45"/>
      <c r="D813" s="45"/>
    </row>
    <row r="814" spans="1:4">
      <c r="A814" s="45"/>
      <c r="B814" s="45"/>
      <c r="C814" s="45"/>
      <c r="D814" s="45"/>
    </row>
    <row r="815" spans="1:4">
      <c r="A815" s="45"/>
      <c r="B815" s="45"/>
      <c r="C815" s="45"/>
      <c r="D815" s="45"/>
    </row>
    <row r="816" spans="1:4">
      <c r="A816" s="45"/>
      <c r="B816" s="45"/>
      <c r="C816" s="45"/>
      <c r="D816" s="45"/>
    </row>
    <row r="817" spans="1:4">
      <c r="A817" s="45"/>
      <c r="B817" s="45"/>
      <c r="C817" s="45"/>
      <c r="D817" s="45"/>
    </row>
    <row r="818" spans="1:4">
      <c r="A818" s="45"/>
      <c r="B818" s="45"/>
      <c r="C818" s="45"/>
      <c r="D818" s="45"/>
    </row>
    <row r="819" spans="1:4">
      <c r="A819" s="45"/>
      <c r="B819" s="45"/>
      <c r="C819" s="45"/>
      <c r="D819" s="45"/>
    </row>
    <row r="820" spans="1:4">
      <c r="A820" s="45"/>
      <c r="B820" s="45"/>
      <c r="C820" s="45"/>
      <c r="D820" s="45"/>
    </row>
    <row r="821" spans="1:4">
      <c r="A821" s="45"/>
      <c r="B821" s="45"/>
      <c r="C821" s="45"/>
      <c r="D821" s="45"/>
    </row>
    <row r="822" spans="1:4">
      <c r="A822" s="45"/>
      <c r="B822" s="45"/>
      <c r="C822" s="45"/>
      <c r="D822" s="45"/>
    </row>
    <row r="823" spans="1:4">
      <c r="A823" s="45"/>
      <c r="B823" s="45"/>
      <c r="C823" s="45"/>
      <c r="D823" s="45"/>
    </row>
    <row r="824" spans="1:4">
      <c r="A824" s="45"/>
      <c r="B824" s="45"/>
      <c r="C824" s="45"/>
      <c r="D824" s="45"/>
    </row>
    <row r="825" spans="1:4">
      <c r="A825" s="45"/>
      <c r="B825" s="45"/>
      <c r="C825" s="45"/>
      <c r="D825" s="45"/>
    </row>
    <row r="826" spans="1:4">
      <c r="A826" s="45"/>
      <c r="B826" s="45"/>
      <c r="C826" s="45"/>
      <c r="D826" s="45"/>
    </row>
    <row r="827" spans="1:4">
      <c r="A827" s="45"/>
      <c r="B827" s="45"/>
      <c r="C827" s="45"/>
      <c r="D827" s="45"/>
    </row>
    <row r="828" spans="1:4">
      <c r="A828" s="45"/>
      <c r="B828" s="45"/>
      <c r="C828" s="45"/>
      <c r="D828" s="45"/>
    </row>
    <row r="829" spans="1:4">
      <c r="A829" s="45"/>
      <c r="B829" s="45"/>
      <c r="C829" s="45"/>
      <c r="D829" s="45"/>
    </row>
    <row r="830" spans="1:4">
      <c r="A830" s="45"/>
      <c r="B830" s="45"/>
      <c r="C830" s="45"/>
      <c r="D830" s="45"/>
    </row>
    <row r="831" spans="1:4">
      <c r="A831" s="45"/>
      <c r="B831" s="45"/>
      <c r="C831" s="45"/>
      <c r="D831" s="45"/>
    </row>
    <row r="832" spans="1:4">
      <c r="A832" s="45"/>
      <c r="B832" s="45"/>
      <c r="C832" s="45"/>
      <c r="D832" s="45"/>
    </row>
    <row r="833" spans="1:4">
      <c r="A833" s="45"/>
      <c r="B833" s="45"/>
      <c r="C833" s="45"/>
      <c r="D833" s="45"/>
    </row>
    <row r="834" spans="1:4">
      <c r="A834" s="45"/>
      <c r="B834" s="45"/>
      <c r="C834" s="45"/>
      <c r="D834" s="45"/>
    </row>
    <row r="835" spans="1:4">
      <c r="A835" s="45"/>
      <c r="B835" s="45"/>
      <c r="C835" s="45"/>
      <c r="D835" s="45"/>
    </row>
    <row r="836" spans="1:4">
      <c r="A836" s="45"/>
      <c r="B836" s="45"/>
      <c r="C836" s="45"/>
      <c r="D836" s="45"/>
    </row>
    <row r="837" spans="1:4">
      <c r="A837" s="45"/>
      <c r="B837" s="45"/>
      <c r="C837" s="45"/>
      <c r="D837" s="45"/>
    </row>
    <row r="838" spans="1:4">
      <c r="A838" s="45"/>
      <c r="B838" s="45"/>
      <c r="C838" s="45"/>
      <c r="D838" s="45"/>
    </row>
    <row r="839" spans="1:4">
      <c r="A839" s="45"/>
      <c r="B839" s="45"/>
      <c r="C839" s="45"/>
      <c r="D839" s="45"/>
    </row>
    <row r="840" spans="1:4">
      <c r="A840" s="45"/>
      <c r="B840" s="45"/>
      <c r="C840" s="45"/>
      <c r="D840" s="45"/>
    </row>
    <row r="841" spans="1:4">
      <c r="A841" s="45"/>
      <c r="B841" s="45"/>
      <c r="C841" s="45"/>
      <c r="D841" s="45"/>
    </row>
    <row r="842" spans="1:4">
      <c r="A842" s="45"/>
      <c r="B842" s="45"/>
      <c r="C842" s="45"/>
      <c r="D842" s="45"/>
    </row>
    <row r="843" spans="1:4">
      <c r="A843" s="45"/>
      <c r="B843" s="45"/>
      <c r="C843" s="45"/>
      <c r="D843" s="45"/>
    </row>
    <row r="844" spans="1:4">
      <c r="A844" s="45"/>
      <c r="B844" s="45"/>
      <c r="C844" s="45"/>
      <c r="D844" s="45"/>
    </row>
    <row r="845" spans="1:4">
      <c r="A845" s="45"/>
      <c r="B845" s="45"/>
      <c r="C845" s="45"/>
      <c r="D845" s="45"/>
    </row>
    <row r="846" spans="1:4">
      <c r="A846" s="45"/>
      <c r="B846" s="45"/>
      <c r="C846" s="45"/>
      <c r="D846" s="45"/>
    </row>
    <row r="847" spans="1:4">
      <c r="A847" s="45"/>
      <c r="B847" s="45"/>
      <c r="C847" s="45"/>
      <c r="D847" s="45"/>
    </row>
    <row r="848" spans="1:4">
      <c r="A848" s="45"/>
      <c r="B848" s="45"/>
      <c r="C848" s="45"/>
      <c r="D848" s="45"/>
    </row>
    <row r="849" spans="1:4">
      <c r="A849" s="45"/>
      <c r="B849" s="45"/>
      <c r="C849" s="45"/>
      <c r="D849" s="45"/>
    </row>
    <row r="850" spans="1:4">
      <c r="A850" s="45"/>
      <c r="B850" s="45"/>
      <c r="C850" s="45"/>
      <c r="D850" s="45"/>
    </row>
    <row r="851" spans="1:4">
      <c r="A851" s="45"/>
      <c r="B851" s="45"/>
      <c r="C851" s="45"/>
      <c r="D851" s="45"/>
    </row>
    <row r="852" spans="1:4">
      <c r="A852" s="45"/>
      <c r="B852" s="45"/>
      <c r="C852" s="45"/>
      <c r="D852" s="45"/>
    </row>
    <row r="853" spans="1:4">
      <c r="A853" s="45"/>
      <c r="B853" s="45"/>
      <c r="C853" s="45"/>
      <c r="D853" s="45"/>
    </row>
    <row r="854" spans="1:4">
      <c r="A854" s="45"/>
      <c r="B854" s="45"/>
      <c r="C854" s="45"/>
      <c r="D854" s="45"/>
    </row>
    <row r="855" spans="1:4">
      <c r="A855" s="45"/>
      <c r="B855" s="45"/>
      <c r="C855" s="45"/>
      <c r="D855" s="45"/>
    </row>
    <row r="856" spans="1:4">
      <c r="A856" s="45"/>
      <c r="B856" s="45"/>
      <c r="C856" s="45"/>
      <c r="D856" s="45"/>
    </row>
    <row r="857" spans="1:4">
      <c r="A857" s="45"/>
      <c r="B857" s="45"/>
      <c r="C857" s="45"/>
      <c r="D857" s="45"/>
    </row>
    <row r="858" spans="1:4">
      <c r="A858" s="45"/>
      <c r="B858" s="45"/>
      <c r="C858" s="45"/>
      <c r="D858" s="45"/>
    </row>
    <row r="859" spans="1:4">
      <c r="A859" s="45"/>
      <c r="B859" s="45"/>
      <c r="C859" s="45"/>
      <c r="D859" s="45"/>
    </row>
    <row r="860" spans="1:4">
      <c r="A860" s="45"/>
      <c r="B860" s="45"/>
      <c r="C860" s="45"/>
      <c r="D860" s="45"/>
    </row>
    <row r="861" spans="1:4">
      <c r="A861" s="45"/>
      <c r="B861" s="45"/>
      <c r="C861" s="45"/>
      <c r="D861" s="45"/>
    </row>
    <row r="862" spans="1:4">
      <c r="A862" s="45"/>
      <c r="B862" s="45"/>
      <c r="C862" s="45"/>
      <c r="D862" s="45"/>
    </row>
    <row r="863" spans="1:4">
      <c r="A863" s="45"/>
      <c r="B863" s="45"/>
      <c r="C863" s="45"/>
      <c r="D863" s="45"/>
    </row>
    <row r="864" spans="1:4">
      <c r="A864" s="45"/>
      <c r="B864" s="45"/>
      <c r="C864" s="45"/>
      <c r="D864" s="45"/>
    </row>
    <row r="865" spans="1:4">
      <c r="A865" s="45"/>
      <c r="B865" s="45"/>
      <c r="C865" s="45"/>
      <c r="D865" s="45"/>
    </row>
    <row r="866" spans="1:4">
      <c r="A866" s="45"/>
      <c r="B866" s="45"/>
      <c r="C866" s="45"/>
      <c r="D866" s="45"/>
    </row>
    <row r="867" spans="1:4">
      <c r="A867" s="45"/>
      <c r="B867" s="45"/>
      <c r="C867" s="45"/>
      <c r="D867" s="45"/>
    </row>
    <row r="868" spans="1:4">
      <c r="A868" s="45"/>
      <c r="B868" s="45"/>
      <c r="C868" s="45"/>
      <c r="D868" s="45"/>
    </row>
    <row r="869" spans="1:4">
      <c r="A869" s="45"/>
      <c r="B869" s="45"/>
      <c r="C869" s="45"/>
      <c r="D869" s="45"/>
    </row>
    <row r="870" spans="1:4">
      <c r="A870" s="45"/>
      <c r="B870" s="45"/>
      <c r="C870" s="45"/>
      <c r="D870" s="45"/>
    </row>
    <row r="871" spans="1:4">
      <c r="A871" s="45"/>
      <c r="B871" s="45"/>
      <c r="C871" s="45"/>
      <c r="D871" s="45"/>
    </row>
    <row r="872" spans="1:4">
      <c r="A872" s="45"/>
      <c r="B872" s="45"/>
      <c r="C872" s="45"/>
      <c r="D872" s="45"/>
    </row>
    <row r="873" spans="1:4">
      <c r="A873" s="45"/>
      <c r="B873" s="45"/>
      <c r="C873" s="45"/>
      <c r="D873" s="45"/>
    </row>
    <row r="874" spans="1:4">
      <c r="A874" s="45"/>
      <c r="B874" s="45"/>
      <c r="C874" s="45"/>
      <c r="D874" s="45"/>
    </row>
    <row r="875" spans="1:4">
      <c r="A875" s="45"/>
      <c r="B875" s="45"/>
      <c r="C875" s="45"/>
      <c r="D875" s="45"/>
    </row>
    <row r="876" spans="1:4">
      <c r="A876" s="45"/>
      <c r="B876" s="45"/>
      <c r="C876" s="45"/>
      <c r="D876" s="45"/>
    </row>
    <row r="877" spans="1:4">
      <c r="A877" s="45"/>
      <c r="B877" s="45"/>
      <c r="C877" s="45"/>
      <c r="D877" s="45"/>
    </row>
    <row r="878" spans="1:4">
      <c r="A878" s="45"/>
      <c r="B878" s="45"/>
      <c r="C878" s="45"/>
      <c r="D878" s="45"/>
    </row>
    <row r="879" spans="1:4">
      <c r="A879" s="45"/>
      <c r="B879" s="45"/>
      <c r="C879" s="45"/>
      <c r="D879" s="45"/>
    </row>
    <row r="880" spans="1:4">
      <c r="A880" s="45"/>
      <c r="B880" s="45"/>
      <c r="C880" s="45"/>
      <c r="D880" s="45"/>
    </row>
    <row r="881" spans="1:4">
      <c r="A881" s="45"/>
      <c r="B881" s="45"/>
      <c r="C881" s="45"/>
      <c r="D881" s="45"/>
    </row>
    <row r="882" spans="1:4">
      <c r="A882" s="45"/>
      <c r="B882" s="45"/>
      <c r="C882" s="45"/>
      <c r="D882" s="45"/>
    </row>
    <row r="883" spans="1:4">
      <c r="A883" s="45"/>
      <c r="B883" s="45"/>
      <c r="C883" s="45"/>
      <c r="D883" s="45"/>
    </row>
    <row r="884" spans="1:4">
      <c r="A884" s="45"/>
      <c r="B884" s="45"/>
      <c r="C884" s="45"/>
      <c r="D884" s="45"/>
    </row>
    <row r="885" spans="1:4">
      <c r="A885" s="45"/>
      <c r="B885" s="45"/>
      <c r="C885" s="45"/>
      <c r="D885" s="45"/>
    </row>
    <row r="886" spans="1:4">
      <c r="A886" s="45"/>
      <c r="B886" s="45"/>
      <c r="C886" s="45"/>
      <c r="D886" s="45"/>
    </row>
    <row r="887" spans="1:4">
      <c r="A887" s="45"/>
      <c r="B887" s="45"/>
      <c r="C887" s="45"/>
      <c r="D887" s="45"/>
    </row>
    <row r="888" spans="1:4">
      <c r="A888" s="45"/>
      <c r="B888" s="45"/>
      <c r="C888" s="45"/>
      <c r="D888" s="45"/>
    </row>
    <row r="889" spans="1:4">
      <c r="A889" s="45"/>
      <c r="B889" s="45"/>
      <c r="C889" s="45"/>
      <c r="D889" s="45"/>
    </row>
    <row r="890" spans="1:4">
      <c r="A890" s="45"/>
      <c r="B890" s="45"/>
      <c r="C890" s="45"/>
      <c r="D890" s="45"/>
    </row>
    <row r="891" spans="1:4">
      <c r="A891" s="45"/>
      <c r="B891" s="45"/>
      <c r="C891" s="45"/>
      <c r="D891" s="45"/>
    </row>
    <row r="892" spans="1:4">
      <c r="A892" s="45"/>
      <c r="B892" s="45"/>
      <c r="C892" s="45"/>
      <c r="D892" s="45"/>
    </row>
    <row r="893" spans="1:4">
      <c r="A893" s="45"/>
      <c r="B893" s="45"/>
      <c r="C893" s="45"/>
      <c r="D893" s="45"/>
    </row>
    <row r="894" spans="1:4">
      <c r="A894" s="45"/>
      <c r="B894" s="45"/>
      <c r="C894" s="45"/>
      <c r="D894" s="45"/>
    </row>
    <row r="895" spans="1:4">
      <c r="A895" s="45"/>
      <c r="B895" s="45"/>
      <c r="C895" s="45"/>
      <c r="D895" s="45"/>
    </row>
    <row r="896" spans="1:4">
      <c r="A896" s="45"/>
      <c r="B896" s="45"/>
      <c r="C896" s="45"/>
      <c r="D896" s="45"/>
    </row>
    <row r="897" spans="1:4">
      <c r="A897" s="45"/>
      <c r="B897" s="45"/>
      <c r="C897" s="45"/>
      <c r="D897" s="45"/>
    </row>
    <row r="898" spans="1:4">
      <c r="A898" s="45"/>
      <c r="B898" s="45"/>
      <c r="C898" s="45"/>
      <c r="D898" s="45"/>
    </row>
    <row r="899" spans="1:4">
      <c r="A899" s="45"/>
      <c r="B899" s="45"/>
      <c r="C899" s="45"/>
      <c r="D899" s="45"/>
    </row>
    <row r="900" spans="1:4">
      <c r="A900" s="45"/>
      <c r="B900" s="45"/>
      <c r="C900" s="45"/>
      <c r="D900" s="45"/>
    </row>
    <row r="901" spans="1:4">
      <c r="A901" s="45"/>
      <c r="B901" s="45"/>
      <c r="C901" s="45"/>
      <c r="D901" s="45"/>
    </row>
    <row r="902" spans="1:4">
      <c r="A902" s="45"/>
      <c r="B902" s="45"/>
      <c r="C902" s="45"/>
      <c r="D902" s="45"/>
    </row>
    <row r="903" spans="1:4">
      <c r="A903" s="45"/>
      <c r="B903" s="45"/>
      <c r="C903" s="45"/>
      <c r="D903" s="45"/>
    </row>
    <row r="904" spans="1:4">
      <c r="A904" s="45"/>
      <c r="B904" s="45"/>
      <c r="C904" s="45"/>
      <c r="D904" s="45"/>
    </row>
    <row r="905" spans="1:4">
      <c r="A905" s="45"/>
      <c r="B905" s="45"/>
      <c r="C905" s="45"/>
      <c r="D905" s="45"/>
    </row>
    <row r="906" spans="1:4">
      <c r="A906" s="45"/>
      <c r="B906" s="45"/>
      <c r="C906" s="45"/>
      <c r="D906" s="45"/>
    </row>
    <row r="907" spans="1:4">
      <c r="A907" s="45"/>
      <c r="B907" s="45"/>
      <c r="C907" s="45"/>
      <c r="D907" s="45"/>
    </row>
    <row r="908" spans="1:4">
      <c r="A908" s="45"/>
      <c r="B908" s="45"/>
      <c r="C908" s="45"/>
      <c r="D908" s="45"/>
    </row>
    <row r="909" spans="1:4">
      <c r="A909" s="45"/>
      <c r="B909" s="45"/>
      <c r="C909" s="45"/>
      <c r="D909" s="45"/>
    </row>
    <row r="910" spans="1:4">
      <c r="A910" s="45"/>
      <c r="B910" s="45"/>
      <c r="C910" s="45"/>
      <c r="D910" s="45"/>
    </row>
    <row r="911" spans="1:4">
      <c r="A911" s="45"/>
      <c r="B911" s="45"/>
      <c r="C911" s="45"/>
      <c r="D911" s="45"/>
    </row>
    <row r="912" spans="1:4">
      <c r="A912" s="45"/>
      <c r="B912" s="45"/>
      <c r="C912" s="45"/>
      <c r="D912" s="45"/>
    </row>
    <row r="913" spans="1:4">
      <c r="A913" s="45"/>
      <c r="B913" s="45"/>
      <c r="C913" s="45"/>
      <c r="D913" s="45"/>
    </row>
    <row r="914" spans="1:4">
      <c r="A914" s="45"/>
      <c r="B914" s="45"/>
      <c r="C914" s="45"/>
      <c r="D914" s="45"/>
    </row>
    <row r="915" spans="1:4">
      <c r="A915" s="45"/>
      <c r="B915" s="45"/>
      <c r="C915" s="45"/>
      <c r="D915" s="45"/>
    </row>
    <row r="916" spans="1:4">
      <c r="A916" s="45"/>
      <c r="B916" s="45"/>
      <c r="C916" s="45"/>
      <c r="D916" s="45"/>
    </row>
    <row r="917" spans="1:4">
      <c r="A917" s="45"/>
      <c r="B917" s="45"/>
      <c r="C917" s="45"/>
      <c r="D917" s="45"/>
    </row>
    <row r="918" spans="1:4">
      <c r="A918" s="45"/>
      <c r="B918" s="45"/>
      <c r="C918" s="45"/>
      <c r="D918" s="45"/>
    </row>
    <row r="919" spans="1:4">
      <c r="A919" s="45"/>
      <c r="B919" s="45"/>
      <c r="C919" s="45"/>
      <c r="D919" s="45"/>
    </row>
    <row r="920" spans="1:4">
      <c r="A920" s="45"/>
      <c r="B920" s="45"/>
      <c r="C920" s="45"/>
      <c r="D920" s="45"/>
    </row>
    <row r="921" spans="1:4">
      <c r="A921" s="45"/>
      <c r="B921" s="45"/>
      <c r="C921" s="45"/>
      <c r="D921" s="45"/>
    </row>
    <row r="922" spans="1:4">
      <c r="A922" s="45"/>
      <c r="B922" s="45"/>
      <c r="C922" s="45"/>
      <c r="D922" s="45"/>
    </row>
    <row r="923" spans="1:4">
      <c r="A923" s="45"/>
      <c r="B923" s="45"/>
      <c r="C923" s="45"/>
      <c r="D923" s="45"/>
    </row>
    <row r="924" spans="1:4">
      <c r="A924" s="45"/>
      <c r="B924" s="45"/>
      <c r="C924" s="45"/>
      <c r="D924" s="45"/>
    </row>
    <row r="925" spans="1:4">
      <c r="A925" s="45"/>
      <c r="B925" s="45"/>
      <c r="C925" s="45"/>
      <c r="D925" s="45"/>
    </row>
    <row r="926" spans="1:4">
      <c r="A926" s="45"/>
      <c r="B926" s="45"/>
      <c r="C926" s="45"/>
      <c r="D926" s="45"/>
    </row>
    <row r="927" spans="1:4">
      <c r="A927" s="45"/>
      <c r="B927" s="45"/>
      <c r="C927" s="45"/>
      <c r="D927" s="45"/>
    </row>
    <row r="928" spans="1:4">
      <c r="A928" s="45"/>
      <c r="B928" s="45"/>
      <c r="C928" s="45"/>
      <c r="D928" s="45"/>
    </row>
    <row r="929" spans="1:4">
      <c r="A929" s="45"/>
      <c r="B929" s="45"/>
      <c r="C929" s="45"/>
      <c r="D929" s="45"/>
    </row>
    <row r="930" spans="1:4">
      <c r="A930" s="45"/>
      <c r="B930" s="45"/>
      <c r="C930" s="45"/>
      <c r="D930" s="45"/>
    </row>
    <row r="931" spans="1:4">
      <c r="A931" s="45"/>
      <c r="B931" s="45"/>
      <c r="C931" s="45"/>
      <c r="D931" s="45"/>
    </row>
    <row r="932" spans="1:4">
      <c r="A932" s="45"/>
      <c r="B932" s="45"/>
      <c r="C932" s="45"/>
      <c r="D932" s="45"/>
    </row>
    <row r="933" spans="1:4">
      <c r="A933" s="45"/>
      <c r="B933" s="45"/>
      <c r="C933" s="45"/>
      <c r="D933" s="45"/>
    </row>
    <row r="934" spans="1:4">
      <c r="A934" s="45"/>
      <c r="B934" s="45"/>
      <c r="C934" s="45"/>
      <c r="D934" s="45"/>
    </row>
    <row r="935" spans="1:4">
      <c r="A935" s="45"/>
      <c r="B935" s="45"/>
      <c r="C935" s="45"/>
      <c r="D935" s="45"/>
    </row>
    <row r="936" spans="1:4">
      <c r="A936" s="45"/>
      <c r="B936" s="45"/>
      <c r="C936" s="45"/>
      <c r="D936" s="45"/>
    </row>
    <row r="937" spans="1:4">
      <c r="A937" s="45"/>
      <c r="B937" s="45"/>
      <c r="C937" s="45"/>
      <c r="D937" s="45"/>
    </row>
    <row r="938" spans="1:4">
      <c r="A938" s="45"/>
      <c r="B938" s="45"/>
      <c r="C938" s="45"/>
      <c r="D938" s="45"/>
    </row>
    <row r="939" spans="1:4">
      <c r="A939" s="45"/>
      <c r="B939" s="45"/>
      <c r="C939" s="45"/>
      <c r="D939" s="45"/>
    </row>
    <row r="940" spans="1:4">
      <c r="A940" s="45"/>
      <c r="B940" s="45"/>
      <c r="C940" s="45"/>
      <c r="D940" s="45"/>
    </row>
    <row r="941" spans="1:4">
      <c r="A941" s="45"/>
      <c r="B941" s="45"/>
      <c r="C941" s="45"/>
      <c r="D941" s="45"/>
    </row>
    <row r="942" spans="1:4">
      <c r="A942" s="45"/>
      <c r="B942" s="45"/>
      <c r="C942" s="45"/>
      <c r="D942" s="45"/>
    </row>
    <row r="943" spans="1:4">
      <c r="A943" s="45"/>
      <c r="B943" s="45"/>
      <c r="C943" s="45"/>
      <c r="D943" s="45"/>
    </row>
    <row r="944" spans="1:4">
      <c r="A944" s="45"/>
      <c r="B944" s="45"/>
      <c r="C944" s="45"/>
      <c r="D944" s="45"/>
    </row>
    <row r="945" spans="1:4">
      <c r="A945" s="45"/>
      <c r="B945" s="45"/>
      <c r="C945" s="45"/>
      <c r="D945" s="45"/>
    </row>
    <row r="946" spans="1:4">
      <c r="A946" s="45"/>
      <c r="B946" s="45"/>
      <c r="C946" s="45"/>
      <c r="D946" s="45"/>
    </row>
    <row r="947" spans="1:4">
      <c r="A947" s="45"/>
      <c r="B947" s="45"/>
      <c r="C947" s="45"/>
      <c r="D947" s="45"/>
    </row>
    <row r="948" spans="1:4">
      <c r="A948" s="45"/>
      <c r="B948" s="45"/>
      <c r="C948" s="45"/>
      <c r="D948" s="45"/>
    </row>
    <row r="949" spans="1:4">
      <c r="A949" s="45"/>
      <c r="B949" s="45"/>
      <c r="C949" s="45"/>
      <c r="D949" s="45"/>
    </row>
    <row r="950" spans="1:4">
      <c r="A950" s="45"/>
      <c r="B950" s="45"/>
      <c r="C950" s="45"/>
      <c r="D950" s="45"/>
    </row>
    <row r="951" spans="1:4">
      <c r="A951" s="45"/>
      <c r="B951" s="45"/>
      <c r="C951" s="45"/>
      <c r="D951" s="45"/>
    </row>
    <row r="952" spans="1:4">
      <c r="A952" s="45"/>
      <c r="B952" s="45"/>
      <c r="C952" s="45"/>
      <c r="D952" s="45"/>
    </row>
    <row r="953" spans="1:4">
      <c r="A953" s="45"/>
      <c r="B953" s="45"/>
      <c r="C953" s="45"/>
      <c r="D953" s="45"/>
    </row>
    <row r="954" spans="1:4">
      <c r="A954" s="45"/>
      <c r="B954" s="45"/>
      <c r="C954" s="45"/>
      <c r="D954" s="45"/>
    </row>
    <row r="955" spans="1:4">
      <c r="A955" s="45"/>
      <c r="B955" s="45"/>
      <c r="C955" s="45"/>
      <c r="D955" s="45"/>
    </row>
    <row r="956" spans="1:4">
      <c r="A956" s="45"/>
      <c r="B956" s="45"/>
      <c r="C956" s="45"/>
      <c r="D956" s="45"/>
    </row>
    <row r="957" spans="1:4">
      <c r="A957" s="45"/>
      <c r="B957" s="45"/>
      <c r="C957" s="45"/>
      <c r="D957" s="45"/>
    </row>
    <row r="958" spans="1:4">
      <c r="A958" s="45"/>
      <c r="B958" s="45"/>
      <c r="C958" s="45"/>
      <c r="D958" s="45"/>
    </row>
    <row r="959" spans="1:4">
      <c r="A959" s="45"/>
      <c r="B959" s="45"/>
      <c r="C959" s="45"/>
      <c r="D959" s="45"/>
    </row>
    <row r="960" spans="1:4">
      <c r="A960" s="45"/>
      <c r="B960" s="45"/>
      <c r="C960" s="45"/>
      <c r="D960" s="45"/>
    </row>
    <row r="961" spans="1:4">
      <c r="A961" s="45"/>
      <c r="B961" s="45"/>
      <c r="C961" s="45"/>
      <c r="D961" s="45"/>
    </row>
    <row r="962" spans="1:4">
      <c r="A962" s="45"/>
      <c r="B962" s="45"/>
      <c r="C962" s="45"/>
      <c r="D962" s="45"/>
    </row>
    <row r="963" spans="1:4">
      <c r="A963" s="45"/>
      <c r="B963" s="45"/>
      <c r="C963" s="45"/>
      <c r="D963" s="45"/>
    </row>
    <row r="964" spans="1:4">
      <c r="A964" s="45"/>
      <c r="B964" s="45"/>
      <c r="C964" s="45"/>
      <c r="D964" s="45"/>
    </row>
    <row r="965" spans="1:4">
      <c r="A965" s="45"/>
      <c r="B965" s="45"/>
      <c r="C965" s="45"/>
      <c r="D965" s="45"/>
    </row>
    <row r="966" spans="1:4">
      <c r="A966" s="45"/>
      <c r="B966" s="45"/>
      <c r="C966" s="45"/>
      <c r="D966" s="45"/>
    </row>
    <row r="967" spans="1:4">
      <c r="A967" s="45"/>
      <c r="B967" s="45"/>
      <c r="C967" s="45"/>
      <c r="D967" s="45"/>
    </row>
    <row r="968" spans="1:4">
      <c r="A968" s="45"/>
      <c r="B968" s="45"/>
      <c r="C968" s="45"/>
      <c r="D968" s="45"/>
    </row>
    <row r="969" spans="1:4">
      <c r="A969" s="45"/>
      <c r="B969" s="45"/>
      <c r="C969" s="45"/>
      <c r="D969" s="45"/>
    </row>
    <row r="970" spans="1:4">
      <c r="A970" s="45"/>
      <c r="B970" s="45"/>
      <c r="C970" s="45"/>
      <c r="D970" s="45"/>
    </row>
    <row r="971" spans="1:4">
      <c r="A971" s="45"/>
      <c r="B971" s="45"/>
      <c r="C971" s="45"/>
      <c r="D971" s="45"/>
    </row>
    <row r="972" spans="1:4">
      <c r="A972" s="45"/>
      <c r="B972" s="45"/>
      <c r="C972" s="45"/>
      <c r="D972" s="45"/>
    </row>
    <row r="973" spans="1:4">
      <c r="A973" s="45"/>
      <c r="B973" s="45"/>
      <c r="C973" s="45"/>
      <c r="D973" s="45"/>
    </row>
    <row r="974" spans="1:4">
      <c r="A974" s="45"/>
      <c r="B974" s="45"/>
      <c r="C974" s="45"/>
      <c r="D974" s="45"/>
    </row>
    <row r="975" spans="1:4">
      <c r="A975" s="45"/>
      <c r="B975" s="45"/>
      <c r="C975" s="45"/>
      <c r="D975" s="45"/>
    </row>
    <row r="976" spans="1:4">
      <c r="A976" s="45"/>
      <c r="B976" s="45"/>
      <c r="C976" s="45"/>
      <c r="D976" s="45"/>
    </row>
    <row r="977" spans="1:4">
      <c r="A977" s="45"/>
      <c r="B977" s="45"/>
      <c r="C977" s="45"/>
      <c r="D977" s="45"/>
    </row>
    <row r="978" spans="1:4">
      <c r="A978" s="45"/>
      <c r="B978" s="45"/>
      <c r="C978" s="45"/>
      <c r="D978" s="45"/>
    </row>
    <row r="979" spans="1:4">
      <c r="A979" s="45"/>
      <c r="B979" s="45"/>
      <c r="C979" s="45"/>
      <c r="D979" s="45"/>
    </row>
    <row r="980" spans="1:4">
      <c r="A980" s="45"/>
      <c r="B980" s="45"/>
      <c r="C980" s="45"/>
      <c r="D980" s="45"/>
    </row>
    <row r="981" spans="1:4">
      <c r="A981" s="45"/>
      <c r="B981" s="45"/>
      <c r="C981" s="45"/>
      <c r="D981" s="45"/>
    </row>
    <row r="982" spans="1:4">
      <c r="A982" s="45"/>
      <c r="B982" s="45"/>
      <c r="C982" s="45"/>
      <c r="D982" s="45"/>
    </row>
    <row r="983" spans="1:4">
      <c r="A983" s="45"/>
      <c r="B983" s="45"/>
      <c r="C983" s="45"/>
      <c r="D983" s="45"/>
    </row>
    <row r="984" spans="1:4">
      <c r="A984" s="45"/>
      <c r="B984" s="45"/>
      <c r="C984" s="45"/>
      <c r="D984" s="45"/>
    </row>
    <row r="985" spans="1:4">
      <c r="A985" s="45"/>
      <c r="B985" s="45"/>
      <c r="C985" s="45"/>
      <c r="D985" s="45"/>
    </row>
    <row r="986" spans="1:4">
      <c r="A986" s="45"/>
      <c r="B986" s="45"/>
      <c r="C986" s="45"/>
      <c r="D986" s="45"/>
    </row>
    <row r="987" spans="1:4">
      <c r="A987" s="45"/>
      <c r="B987" s="45"/>
      <c r="C987" s="45"/>
      <c r="D987" s="45"/>
    </row>
    <row r="988" spans="1:4">
      <c r="A988" s="45"/>
      <c r="B988" s="45"/>
      <c r="C988" s="45"/>
      <c r="D988" s="45"/>
    </row>
    <row r="989" spans="1:4">
      <c r="A989" s="45"/>
      <c r="B989" s="45"/>
      <c r="C989" s="45"/>
      <c r="D989" s="45"/>
    </row>
    <row r="990" spans="1:4">
      <c r="A990" s="45"/>
      <c r="B990" s="45"/>
      <c r="C990" s="45"/>
      <c r="D990" s="45"/>
    </row>
    <row r="991" spans="1:4">
      <c r="A991" s="45"/>
      <c r="B991" s="45"/>
      <c r="C991" s="45"/>
      <c r="D991" s="45"/>
    </row>
    <row r="992" spans="1:4">
      <c r="A992" s="45"/>
      <c r="B992" s="45"/>
      <c r="C992" s="45"/>
      <c r="D992" s="45"/>
    </row>
    <row r="993" spans="1:4">
      <c r="A993" s="45"/>
      <c r="B993" s="45"/>
      <c r="C993" s="45"/>
      <c r="D993" s="45"/>
    </row>
    <row r="994" spans="1:4">
      <c r="A994" s="45"/>
      <c r="B994" s="45"/>
      <c r="C994" s="45"/>
      <c r="D994" s="45"/>
    </row>
    <row r="995" spans="1:4">
      <c r="A995" s="45"/>
      <c r="B995" s="45"/>
      <c r="C995" s="45"/>
      <c r="D995" s="45"/>
    </row>
    <row r="996" spans="1:4">
      <c r="A996" s="45"/>
      <c r="B996" s="45"/>
      <c r="C996" s="45"/>
      <c r="D996" s="45"/>
    </row>
    <row r="997" spans="1:4">
      <c r="A997" s="45"/>
      <c r="B997" s="45"/>
      <c r="C997" s="45"/>
      <c r="D997" s="45"/>
    </row>
    <row r="998" spans="1:4">
      <c r="A998" s="45"/>
      <c r="B998" s="45"/>
      <c r="C998" s="45"/>
      <c r="D998" s="45"/>
    </row>
    <row r="999" spans="1:4">
      <c r="A999" s="45"/>
      <c r="B999" s="45"/>
      <c r="C999" s="45"/>
      <c r="D999" s="45"/>
    </row>
    <row r="1000" spans="1:4">
      <c r="A1000" s="45"/>
      <c r="B1000" s="45"/>
      <c r="C1000" s="45"/>
      <c r="D1000" s="45"/>
    </row>
    <row r="1001" spans="1:4">
      <c r="A1001" s="45"/>
      <c r="B1001" s="45"/>
      <c r="C1001" s="45"/>
      <c r="D1001" s="45"/>
    </row>
    <row r="1002" spans="1:4">
      <c r="A1002" s="45"/>
      <c r="B1002" s="45"/>
      <c r="C1002" s="45"/>
      <c r="D1002" s="45"/>
    </row>
    <row r="1003" spans="1:4">
      <c r="A1003" s="45"/>
      <c r="B1003" s="45"/>
      <c r="C1003" s="45"/>
      <c r="D1003" s="45"/>
    </row>
    <row r="1004" spans="1:4">
      <c r="A1004" s="45"/>
      <c r="B1004" s="45"/>
      <c r="C1004" s="45"/>
      <c r="D1004" s="45"/>
    </row>
    <row r="1005" spans="1:4">
      <c r="A1005" s="45"/>
      <c r="B1005" s="45"/>
      <c r="C1005" s="45"/>
      <c r="D1005" s="45"/>
    </row>
    <row r="1006" spans="1:4">
      <c r="A1006" s="45"/>
      <c r="B1006" s="45"/>
      <c r="C1006" s="45"/>
      <c r="D1006" s="45"/>
    </row>
    <row r="1007" spans="1:4">
      <c r="A1007" s="45"/>
      <c r="B1007" s="45"/>
      <c r="C1007" s="45"/>
      <c r="D1007" s="45"/>
    </row>
    <row r="1008" spans="1:4">
      <c r="A1008" s="45"/>
      <c r="B1008" s="45"/>
      <c r="C1008" s="45"/>
      <c r="D1008" s="45"/>
    </row>
    <row r="1009" spans="1:4">
      <c r="A1009" s="45"/>
      <c r="B1009" s="45"/>
      <c r="C1009" s="45"/>
      <c r="D1009" s="45"/>
    </row>
    <row r="1010" spans="1:4">
      <c r="A1010" s="45"/>
      <c r="B1010" s="45"/>
      <c r="C1010" s="45"/>
      <c r="D1010" s="45"/>
    </row>
    <row r="1011" spans="1:4">
      <c r="A1011" s="45"/>
      <c r="B1011" s="45"/>
      <c r="C1011" s="45"/>
      <c r="D1011" s="45"/>
    </row>
    <row r="1012" spans="1:4">
      <c r="A1012" s="45"/>
      <c r="B1012" s="45"/>
      <c r="C1012" s="45"/>
      <c r="D1012" s="45"/>
    </row>
    <row r="1013" spans="1:4">
      <c r="A1013" s="45"/>
      <c r="B1013" s="45"/>
      <c r="C1013" s="45"/>
      <c r="D1013" s="45"/>
    </row>
    <row r="1014" spans="1:4">
      <c r="A1014" s="45"/>
      <c r="B1014" s="45"/>
      <c r="C1014" s="45"/>
      <c r="D1014" s="45"/>
    </row>
    <row r="1015" spans="1:4">
      <c r="A1015" s="45"/>
      <c r="B1015" s="45"/>
      <c r="C1015" s="45"/>
      <c r="D1015" s="45"/>
    </row>
    <row r="1016" spans="1:4">
      <c r="A1016" s="45"/>
      <c r="B1016" s="45"/>
      <c r="C1016" s="45"/>
      <c r="D1016" s="45"/>
    </row>
    <row r="1017" spans="1:4">
      <c r="A1017" s="45"/>
      <c r="B1017" s="45"/>
      <c r="C1017" s="45"/>
      <c r="D1017" s="45"/>
    </row>
    <row r="1018" spans="1:4">
      <c r="A1018" s="45"/>
      <c r="B1018" s="45"/>
      <c r="C1018" s="45"/>
      <c r="D1018" s="45"/>
    </row>
    <row r="1019" spans="1:4">
      <c r="A1019" s="45"/>
      <c r="B1019" s="45"/>
      <c r="C1019" s="45"/>
      <c r="D1019" s="45"/>
    </row>
    <row r="1020" spans="1:4">
      <c r="A1020" s="45"/>
      <c r="B1020" s="45"/>
      <c r="C1020" s="45"/>
      <c r="D1020" s="45"/>
    </row>
    <row r="1021" spans="1:4">
      <c r="A1021" s="45"/>
      <c r="B1021" s="45"/>
      <c r="C1021" s="45"/>
      <c r="D1021" s="45"/>
    </row>
    <row r="1022" spans="1:4">
      <c r="A1022" s="45"/>
      <c r="B1022" s="45"/>
      <c r="C1022" s="45"/>
      <c r="D1022" s="45"/>
    </row>
    <row r="1023" spans="1:4">
      <c r="A1023" s="45"/>
      <c r="B1023" s="45"/>
      <c r="C1023" s="45"/>
      <c r="D1023" s="45"/>
    </row>
    <row r="1024" spans="1:4">
      <c r="A1024" s="45"/>
      <c r="B1024" s="45"/>
      <c r="C1024" s="45"/>
      <c r="D1024" s="45"/>
    </row>
    <row r="1025" spans="1:4">
      <c r="A1025" s="45"/>
      <c r="B1025" s="45"/>
      <c r="C1025" s="45"/>
      <c r="D1025" s="45"/>
    </row>
    <row r="1026" spans="1:4">
      <c r="A1026" s="45"/>
      <c r="B1026" s="45"/>
      <c r="C1026" s="45"/>
      <c r="D1026" s="45"/>
    </row>
    <row r="1027" spans="1:4">
      <c r="A1027" s="45"/>
      <c r="B1027" s="45"/>
      <c r="C1027" s="45"/>
      <c r="D1027" s="45"/>
    </row>
    <row r="1028" spans="1:4">
      <c r="A1028" s="45"/>
      <c r="B1028" s="45"/>
      <c r="C1028" s="45"/>
      <c r="D1028" s="45"/>
    </row>
    <row r="1029" spans="1:4">
      <c r="A1029" s="45"/>
      <c r="B1029" s="45"/>
      <c r="C1029" s="45"/>
      <c r="D1029" s="45"/>
    </row>
    <row r="1030" spans="1:4">
      <c r="A1030" s="45"/>
      <c r="B1030" s="45"/>
      <c r="C1030" s="45"/>
      <c r="D1030" s="45"/>
    </row>
    <row r="1031" spans="1:4">
      <c r="A1031" s="45"/>
      <c r="B1031" s="45"/>
      <c r="C1031" s="45"/>
      <c r="D1031" s="45"/>
    </row>
    <row r="1032" spans="1:4">
      <c r="A1032" s="45"/>
      <c r="B1032" s="45"/>
      <c r="C1032" s="45"/>
      <c r="D1032" s="45"/>
    </row>
    <row r="1033" spans="1:4">
      <c r="A1033" s="45"/>
      <c r="B1033" s="45"/>
      <c r="C1033" s="45"/>
      <c r="D1033" s="45"/>
    </row>
    <row r="1034" spans="1:4">
      <c r="A1034" s="45"/>
      <c r="B1034" s="45"/>
      <c r="C1034" s="45"/>
      <c r="D1034" s="45"/>
    </row>
    <row r="1035" spans="1:4">
      <c r="A1035" s="45"/>
      <c r="B1035" s="45"/>
      <c r="C1035" s="45"/>
      <c r="D1035" s="45"/>
    </row>
    <row r="1036" spans="1:4">
      <c r="A1036" s="45"/>
      <c r="B1036" s="45"/>
      <c r="C1036" s="45"/>
      <c r="D1036" s="45"/>
    </row>
    <row r="1037" spans="1:4">
      <c r="A1037" s="45"/>
      <c r="B1037" s="45"/>
      <c r="C1037" s="45"/>
      <c r="D1037" s="45"/>
    </row>
    <row r="1038" spans="1:4">
      <c r="A1038" s="45"/>
      <c r="B1038" s="45"/>
      <c r="C1038" s="45"/>
      <c r="D1038" s="45"/>
    </row>
    <row r="1039" spans="1:4">
      <c r="A1039" s="45"/>
      <c r="B1039" s="45"/>
      <c r="C1039" s="45"/>
      <c r="D1039" s="45"/>
    </row>
    <row r="1040" spans="1:4">
      <c r="A1040" s="45"/>
      <c r="B1040" s="45"/>
      <c r="C1040" s="45"/>
      <c r="D1040" s="45"/>
    </row>
    <row r="1041" spans="1:4">
      <c r="A1041" s="45"/>
      <c r="B1041" s="45"/>
      <c r="C1041" s="45"/>
      <c r="D1041" s="45"/>
    </row>
    <row r="1042" spans="1:4">
      <c r="A1042" s="45"/>
      <c r="B1042" s="45"/>
      <c r="C1042" s="45"/>
      <c r="D1042" s="45"/>
    </row>
    <row r="1043" spans="1:4">
      <c r="A1043" s="45"/>
      <c r="B1043" s="45"/>
      <c r="C1043" s="45"/>
      <c r="D1043" s="45"/>
    </row>
    <row r="1044" spans="1:4">
      <c r="A1044" s="45"/>
      <c r="B1044" s="45"/>
      <c r="C1044" s="45"/>
      <c r="D1044" s="45"/>
    </row>
    <row r="1045" spans="1:4">
      <c r="A1045" s="45"/>
      <c r="B1045" s="45"/>
      <c r="C1045" s="45"/>
      <c r="D1045" s="45"/>
    </row>
    <row r="1046" spans="1:4">
      <c r="A1046" s="45"/>
      <c r="B1046" s="45"/>
      <c r="C1046" s="45"/>
      <c r="D1046" s="45"/>
    </row>
    <row r="1047" spans="1:4">
      <c r="A1047" s="45"/>
      <c r="B1047" s="45"/>
      <c r="C1047" s="45"/>
      <c r="D1047" s="45"/>
    </row>
    <row r="1048" spans="1:4">
      <c r="A1048" s="45"/>
      <c r="B1048" s="45"/>
      <c r="C1048" s="45"/>
      <c r="D1048" s="45"/>
    </row>
    <row r="1049" spans="1:4">
      <c r="A1049" s="45"/>
      <c r="B1049" s="45"/>
      <c r="C1049" s="45"/>
      <c r="D1049" s="45"/>
    </row>
    <row r="1050" spans="1:4">
      <c r="A1050" s="45"/>
      <c r="B1050" s="45"/>
      <c r="C1050" s="45"/>
      <c r="D1050" s="45"/>
    </row>
    <row r="1051" spans="1:4">
      <c r="A1051" s="45"/>
      <c r="B1051" s="45"/>
      <c r="C1051" s="45"/>
      <c r="D1051" s="45"/>
    </row>
    <row r="1052" spans="1:4">
      <c r="A1052" s="45"/>
      <c r="B1052" s="45"/>
      <c r="C1052" s="45"/>
      <c r="D1052" s="45"/>
    </row>
    <row r="1053" spans="1:4">
      <c r="A1053" s="45"/>
      <c r="B1053" s="45"/>
      <c r="C1053" s="45"/>
      <c r="D1053" s="45"/>
    </row>
    <row r="1054" spans="1:4">
      <c r="A1054" s="45"/>
      <c r="B1054" s="45"/>
      <c r="C1054" s="45"/>
      <c r="D1054" s="45"/>
    </row>
    <row r="1055" spans="1:4">
      <c r="A1055" s="45"/>
      <c r="B1055" s="45"/>
      <c r="C1055" s="45"/>
      <c r="D1055" s="45"/>
    </row>
    <row r="1056" spans="1:4">
      <c r="A1056" s="45"/>
      <c r="B1056" s="45"/>
      <c r="C1056" s="45"/>
      <c r="D1056" s="45"/>
    </row>
    <row r="1057" spans="1:4">
      <c r="A1057" s="45"/>
      <c r="B1057" s="45"/>
      <c r="C1057" s="45"/>
      <c r="D1057" s="45"/>
    </row>
    <row r="1058" spans="1:4">
      <c r="A1058" s="45"/>
      <c r="B1058" s="45"/>
      <c r="C1058" s="45"/>
      <c r="D1058" s="45"/>
    </row>
    <row r="1059" spans="1:4">
      <c r="A1059" s="45"/>
      <c r="B1059" s="45"/>
      <c r="C1059" s="45"/>
      <c r="D1059" s="45"/>
    </row>
    <row r="1060" spans="1:4">
      <c r="A1060" s="45"/>
      <c r="B1060" s="45"/>
      <c r="C1060" s="45"/>
      <c r="D1060" s="45"/>
    </row>
    <row r="1061" spans="1:4">
      <c r="A1061" s="45"/>
      <c r="B1061" s="45"/>
      <c r="C1061" s="45"/>
      <c r="D1061" s="45"/>
    </row>
    <row r="1062" spans="1:4">
      <c r="A1062" s="45"/>
      <c r="B1062" s="45"/>
      <c r="C1062" s="45"/>
      <c r="D1062" s="45"/>
    </row>
    <row r="1063" spans="1:4">
      <c r="A1063" s="45"/>
      <c r="B1063" s="45"/>
      <c r="C1063" s="45"/>
      <c r="D1063" s="45"/>
    </row>
    <row r="1064" spans="1:4">
      <c r="A1064" s="45"/>
      <c r="B1064" s="45"/>
      <c r="C1064" s="45"/>
      <c r="D1064" s="45"/>
    </row>
    <row r="1065" spans="1:4">
      <c r="A1065" s="45"/>
      <c r="B1065" s="45"/>
      <c r="C1065" s="45"/>
      <c r="D1065" s="45"/>
    </row>
    <row r="1066" spans="1:4">
      <c r="A1066" s="45"/>
      <c r="B1066" s="45"/>
      <c r="C1066" s="45"/>
      <c r="D1066" s="45"/>
    </row>
    <row r="1067" spans="1:4">
      <c r="A1067" s="45"/>
      <c r="B1067" s="45"/>
      <c r="C1067" s="45"/>
      <c r="D1067" s="45"/>
    </row>
    <row r="1068" spans="1:4">
      <c r="A1068" s="45"/>
      <c r="B1068" s="45"/>
      <c r="C1068" s="45"/>
      <c r="D1068" s="45"/>
    </row>
    <row r="1069" spans="1:4">
      <c r="A1069" s="45"/>
      <c r="B1069" s="45"/>
      <c r="C1069" s="45"/>
      <c r="D1069" s="45"/>
    </row>
    <row r="1070" spans="1:4">
      <c r="A1070" s="45"/>
      <c r="B1070" s="45"/>
      <c r="C1070" s="45"/>
      <c r="D1070" s="45"/>
    </row>
    <row r="1071" spans="1:4">
      <c r="A1071" s="45"/>
      <c r="B1071" s="45"/>
      <c r="C1071" s="45"/>
      <c r="D1071" s="45"/>
    </row>
    <row r="1072" spans="1:4">
      <c r="A1072" s="45"/>
      <c r="B1072" s="45"/>
      <c r="C1072" s="45"/>
      <c r="D1072" s="45"/>
    </row>
    <row r="1073" spans="1:4">
      <c r="A1073" s="45"/>
      <c r="B1073" s="45"/>
      <c r="C1073" s="45"/>
      <c r="D1073" s="45"/>
    </row>
    <row r="1074" spans="1:4">
      <c r="A1074" s="45"/>
      <c r="B1074" s="45"/>
      <c r="C1074" s="45"/>
      <c r="D1074" s="45"/>
    </row>
    <row r="1075" spans="1:4">
      <c r="A1075" s="45"/>
      <c r="B1075" s="45"/>
      <c r="C1075" s="45"/>
      <c r="D1075" s="45"/>
    </row>
    <row r="1076" spans="1:4">
      <c r="A1076" s="45"/>
      <c r="B1076" s="45"/>
      <c r="C1076" s="45"/>
      <c r="D1076" s="45"/>
    </row>
    <row r="1077" spans="1:4">
      <c r="A1077" s="45"/>
      <c r="B1077" s="45"/>
      <c r="C1077" s="45"/>
      <c r="D1077" s="45"/>
    </row>
    <row r="1078" spans="1:4">
      <c r="A1078" s="45"/>
      <c r="B1078" s="45"/>
      <c r="C1078" s="45"/>
      <c r="D1078" s="45"/>
    </row>
    <row r="1079" spans="1:4">
      <c r="A1079" s="45"/>
      <c r="B1079" s="45"/>
      <c r="C1079" s="45"/>
      <c r="D1079" s="45"/>
    </row>
    <row r="1080" spans="1:4">
      <c r="A1080" s="45"/>
      <c r="B1080" s="45"/>
      <c r="C1080" s="45"/>
      <c r="D1080" s="45"/>
    </row>
    <row r="1081" spans="1:4">
      <c r="A1081" s="45"/>
      <c r="B1081" s="45"/>
      <c r="C1081" s="45"/>
      <c r="D1081" s="45"/>
    </row>
    <row r="1082" spans="1:4">
      <c r="A1082" s="45"/>
      <c r="B1082" s="45"/>
      <c r="C1082" s="45"/>
      <c r="D1082" s="45"/>
    </row>
    <row r="1083" spans="1:4">
      <c r="A1083" s="45"/>
      <c r="B1083" s="45"/>
      <c r="C1083" s="45"/>
      <c r="D1083" s="45"/>
    </row>
    <row r="1084" spans="1:4">
      <c r="A1084" s="45"/>
      <c r="B1084" s="45"/>
      <c r="C1084" s="45"/>
      <c r="D1084" s="45"/>
    </row>
    <row r="1085" spans="1:4">
      <c r="A1085" s="45"/>
      <c r="B1085" s="45"/>
      <c r="C1085" s="45"/>
      <c r="D1085" s="45"/>
    </row>
    <row r="1086" spans="1:4">
      <c r="A1086" s="45"/>
      <c r="B1086" s="45"/>
      <c r="C1086" s="45"/>
      <c r="D1086" s="45"/>
    </row>
    <row r="1087" spans="1:4">
      <c r="A1087" s="45"/>
      <c r="B1087" s="45"/>
      <c r="C1087" s="45"/>
      <c r="D1087" s="45"/>
    </row>
    <row r="1088" spans="1:4">
      <c r="A1088" s="45"/>
      <c r="B1088" s="45"/>
      <c r="C1088" s="45"/>
      <c r="D1088" s="45"/>
    </row>
    <row r="1089" spans="1:4">
      <c r="A1089" s="45"/>
      <c r="B1089" s="45"/>
      <c r="C1089" s="45"/>
      <c r="D1089" s="45"/>
    </row>
    <row r="1090" spans="1:4">
      <c r="A1090" s="45"/>
      <c r="B1090" s="45"/>
      <c r="C1090" s="45"/>
      <c r="D1090" s="45"/>
    </row>
    <row r="1091" spans="1:4">
      <c r="A1091" s="45"/>
      <c r="B1091" s="45"/>
      <c r="C1091" s="45"/>
      <c r="D1091" s="45"/>
    </row>
    <row r="1092" spans="1:4">
      <c r="A1092" s="45"/>
      <c r="B1092" s="45"/>
      <c r="C1092" s="45"/>
      <c r="D1092" s="45"/>
    </row>
    <row r="1093" spans="1:4">
      <c r="A1093" s="45"/>
      <c r="B1093" s="45"/>
      <c r="C1093" s="45"/>
      <c r="D1093" s="45"/>
    </row>
    <row r="1094" spans="1:4">
      <c r="A1094" s="45"/>
      <c r="B1094" s="45"/>
      <c r="C1094" s="45"/>
      <c r="D1094" s="45"/>
    </row>
    <row r="1095" spans="1:4">
      <c r="A1095" s="45"/>
      <c r="B1095" s="45"/>
      <c r="C1095" s="45"/>
      <c r="D1095" s="45"/>
    </row>
    <row r="1096" spans="1:4">
      <c r="A1096" s="45"/>
      <c r="B1096" s="45"/>
      <c r="C1096" s="45"/>
      <c r="D1096" s="45"/>
    </row>
    <row r="1097" spans="1:4">
      <c r="A1097" s="45"/>
      <c r="B1097" s="45"/>
      <c r="C1097" s="45"/>
      <c r="D1097" s="45"/>
    </row>
    <row r="1098" spans="1:4">
      <c r="A1098" s="45"/>
      <c r="B1098" s="45"/>
      <c r="C1098" s="45"/>
      <c r="D1098" s="45"/>
    </row>
    <row r="1099" spans="1:4">
      <c r="A1099" s="45"/>
      <c r="B1099" s="45"/>
      <c r="C1099" s="45"/>
      <c r="D1099" s="45"/>
    </row>
    <row r="1100" spans="1:4">
      <c r="A1100" s="45"/>
      <c r="B1100" s="45"/>
      <c r="C1100" s="45"/>
      <c r="D1100" s="45"/>
    </row>
    <row r="1101" spans="1:4">
      <c r="A1101" s="45"/>
      <c r="B1101" s="45"/>
      <c r="C1101" s="45"/>
      <c r="D1101" s="45"/>
    </row>
    <row r="1102" spans="1:4">
      <c r="A1102" s="45"/>
      <c r="B1102" s="45"/>
      <c r="C1102" s="45"/>
      <c r="D1102" s="45"/>
    </row>
    <row r="1103" spans="1:4">
      <c r="A1103" s="45"/>
      <c r="B1103" s="45"/>
      <c r="C1103" s="45"/>
      <c r="D1103" s="45"/>
    </row>
    <row r="1104" spans="1:4">
      <c r="A1104" s="45"/>
      <c r="B1104" s="45"/>
      <c r="C1104" s="45"/>
      <c r="D1104" s="45"/>
    </row>
    <row r="1105" spans="1:4">
      <c r="A1105" s="45"/>
      <c r="B1105" s="45"/>
      <c r="C1105" s="45"/>
      <c r="D1105" s="45"/>
    </row>
    <row r="1106" spans="1:4">
      <c r="A1106" s="45"/>
      <c r="B1106" s="45"/>
      <c r="C1106" s="45"/>
      <c r="D1106" s="45"/>
    </row>
  </sheetData>
  <customSheetViews>
    <customSheetView guid="{FA833650-9147-48FF-9246-B3943D91CD8D}">
      <selection activeCell="A2" sqref="A2:D2"/>
      <pageMargins left="0.7" right="0.7" top="0.75" bottom="0.75" header="0.3" footer="0.3"/>
      <pageSetup paperSize="9" orientation="portrait" verticalDpi="0" r:id="rId1"/>
    </customSheetView>
  </customSheetViews>
  <mergeCells count="10">
    <mergeCell ref="B10:D10"/>
    <mergeCell ref="A11:D11"/>
    <mergeCell ref="B12:D12"/>
    <mergeCell ref="A13:D13"/>
    <mergeCell ref="A3:D3"/>
    <mergeCell ref="A4:D4"/>
    <mergeCell ref="A6:D6"/>
    <mergeCell ref="A7:D7"/>
    <mergeCell ref="B8:D8"/>
    <mergeCell ref="A9:D9"/>
  </mergeCells>
  <pageMargins left="0.7" right="0.7" top="0.75" bottom="0.75" header="0.3" footer="0.3"/>
  <pageSetup paperSize="9" orientation="portrait" verticalDpi="30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0"/>
  </sheetPr>
  <dimension ref="A1:E33"/>
  <sheetViews>
    <sheetView view="pageBreakPreview" zoomScaleNormal="100" zoomScaleSheetLayoutView="100" workbookViewId="0">
      <selection activeCell="A11" sqref="A11"/>
    </sheetView>
  </sheetViews>
  <sheetFormatPr defaultColWidth="9.140625" defaultRowHeight="12.75"/>
  <cols>
    <col min="1" max="1" width="63.85546875" style="16" customWidth="1"/>
    <col min="2" max="2" width="12.5703125" style="16" customWidth="1"/>
    <col min="3" max="3" width="15.28515625" style="16" customWidth="1"/>
    <col min="4" max="4" width="19.140625" style="16" customWidth="1"/>
    <col min="5" max="5" width="17.140625" style="16" customWidth="1"/>
    <col min="6" max="16384" width="9.140625" style="16"/>
  </cols>
  <sheetData>
    <row r="1" spans="1:5">
      <c r="A1" s="46"/>
      <c r="B1" s="46"/>
      <c r="C1" s="46"/>
      <c r="D1" s="46"/>
      <c r="E1" s="46"/>
    </row>
    <row r="2" spans="1:5">
      <c r="A2" s="46"/>
      <c r="B2" s="46"/>
      <c r="C2" s="46"/>
      <c r="D2" s="46"/>
      <c r="E2" s="46"/>
    </row>
    <row r="3" spans="1:5">
      <c r="A3" s="46"/>
      <c r="B3" s="46"/>
      <c r="C3" s="46"/>
      <c r="D3" s="46"/>
      <c r="E3" s="46"/>
    </row>
    <row r="4" spans="1:5">
      <c r="A4" s="46"/>
      <c r="B4" s="46"/>
      <c r="C4" s="46"/>
      <c r="D4" s="46"/>
      <c r="E4" s="46"/>
    </row>
    <row r="5" spans="1:5">
      <c r="A5" s="46"/>
      <c r="B5" s="46"/>
      <c r="C5" s="46"/>
      <c r="D5" s="46"/>
      <c r="E5" s="46"/>
    </row>
    <row r="6" spans="1:5" ht="21.6" customHeight="1">
      <c r="A6" s="683"/>
      <c r="B6" s="683"/>
      <c r="C6" s="46"/>
      <c r="D6" s="46"/>
      <c r="E6" s="46"/>
    </row>
    <row r="7" spans="1:5" ht="18" customHeight="1">
      <c r="A7" s="70"/>
      <c r="B7" s="71"/>
      <c r="C7" s="71"/>
      <c r="D7" s="71"/>
      <c r="E7" s="71"/>
    </row>
    <row r="8" spans="1:5" ht="20.25" customHeight="1">
      <c r="A8" s="684" t="s">
        <v>380</v>
      </c>
      <c r="B8" s="685"/>
      <c r="C8" s="102" t="s">
        <v>1948</v>
      </c>
      <c r="D8" s="102" t="s">
        <v>1949</v>
      </c>
      <c r="E8" s="102" t="s">
        <v>381</v>
      </c>
    </row>
    <row r="9" spans="1:5">
      <c r="A9" s="98"/>
      <c r="B9" s="98"/>
      <c r="C9" s="98"/>
      <c r="D9" s="98"/>
      <c r="E9" s="98"/>
    </row>
    <row r="10" spans="1:5" ht="19.899999999999999" customHeight="1">
      <c r="A10" s="103" t="s">
        <v>1947</v>
      </c>
      <c r="B10" s="104"/>
      <c r="C10" s="285">
        <f>'Бытовая серия'!K3</f>
        <v>0</v>
      </c>
      <c r="D10" s="105">
        <f>'Бытовая серия'!N3</f>
        <v>0</v>
      </c>
      <c r="E10" s="105">
        <f>'Бытовая серия'!Q3</f>
        <v>0</v>
      </c>
    </row>
    <row r="11" spans="1:5" ht="19.899999999999999" customHeight="1">
      <c r="A11" s="99" t="s">
        <v>1651</v>
      </c>
      <c r="B11" s="98"/>
      <c r="C11" s="286">
        <f>'Кассетные блоки'!K3</f>
        <v>0</v>
      </c>
      <c r="D11" s="100">
        <f>'Кассетные блоки'!N3</f>
        <v>0</v>
      </c>
      <c r="E11" s="100">
        <f>'Кассетные блоки'!Q3</f>
        <v>0</v>
      </c>
    </row>
    <row r="12" spans="1:5" ht="19.899999999999999" customHeight="1">
      <c r="A12" s="103" t="s">
        <v>1652</v>
      </c>
      <c r="B12" s="104"/>
      <c r="C12" s="287">
        <f>'Канальные блоки'!K3</f>
        <v>0</v>
      </c>
      <c r="D12" s="106">
        <f>'Канальные блоки'!N3</f>
        <v>0</v>
      </c>
      <c r="E12" s="106">
        <f>'Канальные блоки'!Q3</f>
        <v>0</v>
      </c>
    </row>
    <row r="13" spans="1:5" ht="19.899999999999999" customHeight="1">
      <c r="A13" s="99" t="s">
        <v>1653</v>
      </c>
      <c r="B13" s="98"/>
      <c r="C13" s="286">
        <f>'Универсальные блоки'!K3</f>
        <v>0</v>
      </c>
      <c r="D13" s="100">
        <f>'Универсальные блоки'!N3</f>
        <v>0</v>
      </c>
      <c r="E13" s="100">
        <f>'Универсальные блоки'!Q3</f>
        <v>0</v>
      </c>
    </row>
    <row r="14" spans="1:5" ht="19.899999999999999" customHeight="1">
      <c r="A14" s="103" t="s">
        <v>1654</v>
      </c>
      <c r="B14" s="107"/>
      <c r="C14" s="287">
        <f>'Big Multi'!I3</f>
        <v>0</v>
      </c>
      <c r="D14" s="106">
        <f>'Big Multi'!L3</f>
        <v>0</v>
      </c>
      <c r="E14" s="106">
        <f>'Big Multi'!O3</f>
        <v>0</v>
      </c>
    </row>
    <row r="15" spans="1:5" s="31" customFormat="1" ht="19.899999999999999" customHeight="1">
      <c r="A15" s="99" t="s">
        <v>1655</v>
      </c>
      <c r="B15" s="98"/>
      <c r="C15" s="288">
        <f>'Flexible Multi R32'!K3</f>
        <v>0</v>
      </c>
      <c r="D15" s="101">
        <f>'Flexible Multi R32'!N3</f>
        <v>0</v>
      </c>
      <c r="E15" s="101">
        <f>'Flexible Multi R32'!Q3</f>
        <v>0</v>
      </c>
    </row>
    <row r="16" spans="1:5" s="31" customFormat="1" ht="19.899999999999999" customHeight="1">
      <c r="A16" s="103" t="s">
        <v>1656</v>
      </c>
      <c r="B16" s="107"/>
      <c r="C16" s="287">
        <f>'Flexible Multi R410A'!K3</f>
        <v>0</v>
      </c>
      <c r="D16" s="106">
        <f>'Flexible Multi R410A'!N3</f>
        <v>0</v>
      </c>
      <c r="E16" s="106">
        <f>'Flexible Multi R410A'!Q3</f>
        <v>0</v>
      </c>
    </row>
    <row r="17" spans="1:5" s="25" customFormat="1" ht="19.899999999999999" customHeight="1">
      <c r="A17" s="99" t="s">
        <v>1650</v>
      </c>
      <c r="B17" s="678"/>
      <c r="C17" s="288">
        <f>'Зимний комплект'!L3</f>
        <v>0</v>
      </c>
      <c r="D17" s="101">
        <f>'Зимний комплект'!O3</f>
        <v>0</v>
      </c>
      <c r="E17" s="101">
        <f>'Зимний комплект'!R3</f>
        <v>0</v>
      </c>
    </row>
    <row r="18" spans="1:5" s="31" customFormat="1" ht="19.899999999999999" customHeight="1">
      <c r="A18" s="103" t="s">
        <v>496</v>
      </c>
      <c r="B18" s="107"/>
      <c r="C18" s="287">
        <f>РАСПРОДАЖА!G3</f>
        <v>0</v>
      </c>
      <c r="D18" s="106">
        <f>РАСПРОДАЖА!J3</f>
        <v>0</v>
      </c>
      <c r="E18" s="106">
        <f>РАСПРОДАЖА!M3</f>
        <v>0</v>
      </c>
    </row>
    <row r="19" spans="1:5" s="29" customFormat="1" ht="48" customHeight="1">
      <c r="A19" s="360" t="s">
        <v>171</v>
      </c>
      <c r="B19" s="361"/>
      <c r="C19" s="362">
        <f>SUM(C10:C18)</f>
        <v>0</v>
      </c>
      <c r="D19" s="363">
        <f>SUM(D10:D18)</f>
        <v>0</v>
      </c>
      <c r="E19" s="363">
        <f>SUM(E10:E18)</f>
        <v>0</v>
      </c>
    </row>
    <row r="20" spans="1:5" ht="20.25" customHeight="1">
      <c r="A20" s="684" t="s">
        <v>380</v>
      </c>
      <c r="B20" s="685"/>
      <c r="C20" s="102" t="s">
        <v>1477</v>
      </c>
      <c r="D20" s="102" t="s">
        <v>304</v>
      </c>
      <c r="E20" s="102" t="s">
        <v>381</v>
      </c>
    </row>
    <row r="21" spans="1:5" ht="19.899999999999999" customHeight="1">
      <c r="A21" s="99" t="s">
        <v>174</v>
      </c>
      <c r="B21" s="98"/>
      <c r="C21" s="470">
        <f>VRF!C3</f>
        <v>0</v>
      </c>
      <c r="D21" s="100">
        <f>VRF!G3</f>
        <v>0</v>
      </c>
      <c r="E21" s="100">
        <f>VRF!J3</f>
        <v>0</v>
      </c>
    </row>
    <row r="22" spans="1:5" ht="21">
      <c r="A22" s="360"/>
      <c r="B22" s="361"/>
      <c r="C22" s="470"/>
      <c r="D22" s="363"/>
      <c r="E22" s="363"/>
    </row>
    <row r="23" spans="1:5" ht="15.75">
      <c r="A23" s="103"/>
      <c r="B23" s="104"/>
      <c r="C23" s="285"/>
      <c r="D23" s="105"/>
      <c r="E23" s="105"/>
    </row>
    <row r="24" spans="1:5" ht="15.75">
      <c r="A24" s="99"/>
      <c r="B24" s="98"/>
      <c r="C24" s="286"/>
      <c r="D24" s="100"/>
      <c r="E24" s="100"/>
    </row>
    <row r="25" spans="1:5" ht="15.75">
      <c r="A25" s="103"/>
      <c r="B25" s="104"/>
      <c r="C25" s="287"/>
      <c r="D25" s="106"/>
      <c r="E25" s="106"/>
    </row>
    <row r="26" spans="1:5" ht="15.75">
      <c r="A26" s="99"/>
      <c r="B26" s="98"/>
      <c r="C26" s="286"/>
      <c r="D26" s="100"/>
      <c r="E26" s="100"/>
    </row>
    <row r="27" spans="1:5" ht="15.75">
      <c r="A27" s="103"/>
      <c r="B27" s="107"/>
      <c r="C27" s="287"/>
      <c r="D27" s="106"/>
      <c r="E27" s="106"/>
    </row>
    <row r="28" spans="1:5" ht="15.75">
      <c r="A28" s="99"/>
      <c r="B28" s="98"/>
      <c r="C28" s="288"/>
      <c r="D28" s="101"/>
      <c r="E28" s="101"/>
    </row>
    <row r="29" spans="1:5" ht="15.75">
      <c r="A29" s="103"/>
      <c r="B29" s="107"/>
      <c r="C29" s="287"/>
      <c r="D29" s="106"/>
      <c r="E29" s="106"/>
    </row>
    <row r="30" spans="1:5" ht="15.75">
      <c r="A30" s="99"/>
      <c r="B30" s="98"/>
      <c r="C30" s="286"/>
      <c r="D30" s="100"/>
      <c r="E30" s="100"/>
    </row>
    <row r="31" spans="1:5" ht="15.75">
      <c r="A31" s="103"/>
      <c r="B31" s="107"/>
      <c r="C31" s="287"/>
      <c r="D31" s="106"/>
      <c r="E31" s="106"/>
    </row>
    <row r="32" spans="1:5" ht="15.75">
      <c r="A32" s="99"/>
      <c r="B32" s="98"/>
      <c r="C32" s="286"/>
      <c r="D32" s="100"/>
      <c r="E32" s="100"/>
    </row>
    <row r="33" spans="1:5" ht="15.75">
      <c r="A33" s="103"/>
      <c r="B33" s="107"/>
      <c r="C33" s="287"/>
      <c r="D33" s="106"/>
      <c r="E33" s="106"/>
    </row>
  </sheetData>
  <protectedRanges>
    <protectedRange sqref="B8 B20" name="Диапазон1"/>
  </protectedRanges>
  <mergeCells count="3">
    <mergeCell ref="A6:B6"/>
    <mergeCell ref="A8:B8"/>
    <mergeCell ref="A20:B20"/>
  </mergeCells>
  <conditionalFormatting sqref="A7">
    <cfRule type="duplicateValues" dxfId="298" priority="1" stopIfTrue="1"/>
    <cfRule type="duplicateValues" dxfId="297" priority="2" stopIfTrue="1"/>
  </conditionalFormatting>
  <hyperlinks>
    <hyperlink ref="A10" location="'Бытовая серия'!Заголовки_для_печати" display="БЫТОВЫЕ СПЛИТ-СИСТЕМЫ" xr:uid="{00000000-0004-0000-0100-000000000000}"/>
    <hyperlink ref="A11" location="'Кассетные блоки'!A1" display="Кассетные сплит-системы" xr:uid="{00000000-0004-0000-0100-000001000000}"/>
    <hyperlink ref="A12" location="'Канальные блоки'!A1" display="Канальные сплит-системы" xr:uid="{00000000-0004-0000-0100-000002000000}"/>
    <hyperlink ref="A13" location="'Универсальные блоки'!A1" display="Универсальные сплит-системы" xr:uid="{00000000-0004-0000-0100-000003000000}"/>
    <hyperlink ref="A15" location="'Flexible Multi R32'!Заголовки_для_печати" display="Мультисплит-системы свободной компоновки FLEXIBLE MULTI R32" xr:uid="{00000000-0004-0000-0100-000004000000}"/>
    <hyperlink ref="A21" location="'VRF VII, VIII и VR II'!A1" display="Мультизональные системы (VRF)" xr:uid="{00000000-0004-0000-0100-000005000000}"/>
    <hyperlink ref="A14" location="'Big Multi'!A1" display="Мультисплит-системы фиксированной компоновки BIG MULTI" xr:uid="{00000000-0004-0000-0100-000007000000}"/>
    <hyperlink ref="A18" location="РАСПРОДАЖА!A1" display="РАСПРОДАЖА" xr:uid="{00000000-0004-0000-0100-000008000000}"/>
    <hyperlink ref="A16" location="'Flexible Multi R410A'!Заголовки_для_печати" display="Мультисплит-системы свободной компоновки FLEXIBLE MULTI R410A" xr:uid="{00000000-0004-0000-0100-000009000000}"/>
  </hyperlink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E325"/>
  <sheetViews>
    <sheetView showWhiteSpace="0" view="pageBreakPreview" zoomScale="85" zoomScaleNormal="70" zoomScaleSheetLayoutView="85" zoomScalePageLayoutView="55" workbookViewId="0">
      <pane ySplit="6" topLeftCell="A7" activePane="bottomLeft" state="frozen"/>
      <selection pane="bottomLeft" activeCell="K3" sqref="K3"/>
    </sheetView>
  </sheetViews>
  <sheetFormatPr defaultRowHeight="12.75"/>
  <cols>
    <col min="1" max="1" width="33.140625" style="5" customWidth="1"/>
    <col min="2" max="2" width="21.85546875" style="5" customWidth="1"/>
    <col min="3" max="4" width="10.7109375" style="569" customWidth="1"/>
    <col min="5" max="6" width="11.7109375" style="5" customWidth="1"/>
    <col min="7" max="7" width="11.7109375" style="548" customWidth="1"/>
    <col min="8" max="8" width="11.7109375" style="6" customWidth="1"/>
    <col min="9" max="9" width="16.5703125" style="6" customWidth="1"/>
    <col min="10" max="10" width="10.85546875" style="5" customWidth="1"/>
    <col min="11" max="11" width="12.7109375" style="5" customWidth="1"/>
    <col min="12" max="12" width="11.7109375" style="548" customWidth="1"/>
    <col min="13" max="14" width="11.7109375" style="5" customWidth="1"/>
    <col min="15" max="15" width="15.7109375" style="15" customWidth="1"/>
    <col min="16" max="16" width="9.7109375" style="5" customWidth="1"/>
    <col min="17" max="17" width="12.140625" style="5" customWidth="1"/>
    <col min="18" max="18" width="14.7109375" style="30" customWidth="1"/>
    <col min="19" max="19" width="9.140625" style="30" customWidth="1"/>
    <col min="20" max="20" width="5.140625" style="30" customWidth="1"/>
    <col min="21" max="57" width="9.140625" style="30" customWidth="1"/>
  </cols>
  <sheetData>
    <row r="1" spans="1:57" ht="45" customHeight="1">
      <c r="A1" s="386"/>
      <c r="B1" s="386"/>
      <c r="C1" s="388"/>
      <c r="D1" s="388"/>
      <c r="E1" s="388"/>
      <c r="F1" s="386"/>
      <c r="G1" s="656"/>
      <c r="H1" s="390"/>
      <c r="I1" s="390"/>
      <c r="J1" s="390"/>
      <c r="K1" s="390"/>
      <c r="L1" s="390"/>
      <c r="M1" s="391"/>
      <c r="N1" s="391"/>
      <c r="O1" s="391"/>
      <c r="P1" s="392" t="s">
        <v>1659</v>
      </c>
      <c r="Q1" s="393"/>
      <c r="S1" s="45"/>
      <c r="AY1"/>
      <c r="AZ1"/>
      <c r="BA1"/>
      <c r="BB1"/>
      <c r="BC1"/>
      <c r="BD1"/>
      <c r="BE1"/>
    </row>
    <row r="2" spans="1:57" ht="15" customHeight="1" thickBot="1">
      <c r="A2" s="386"/>
      <c r="B2" s="386"/>
      <c r="C2" s="386"/>
      <c r="D2" s="386"/>
      <c r="E2" s="386"/>
      <c r="F2" s="386"/>
      <c r="G2" s="598"/>
      <c r="H2" s="390"/>
      <c r="I2" s="386"/>
      <c r="J2" s="386"/>
      <c r="K2" s="391"/>
      <c r="L2" s="545"/>
      <c r="M2" s="391"/>
      <c r="N2" s="395"/>
      <c r="O2" s="391"/>
      <c r="P2" s="393"/>
      <c r="Q2" s="396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/>
      <c r="AZ2"/>
      <c r="BA2"/>
      <c r="BB2"/>
      <c r="BC2"/>
      <c r="BD2"/>
      <c r="BE2"/>
    </row>
    <row r="3" spans="1:57" ht="19.899999999999999" customHeight="1" thickBot="1">
      <c r="A3" s="33"/>
      <c r="B3" s="108"/>
      <c r="C3" s="551" t="s">
        <v>379</v>
      </c>
      <c r="D3" s="552">
        <v>0</v>
      </c>
      <c r="E3" s="33"/>
      <c r="F3" s="214"/>
      <c r="G3" s="550" t="s">
        <v>483</v>
      </c>
      <c r="H3" s="552">
        <v>0</v>
      </c>
      <c r="I3" s="35"/>
      <c r="J3" s="550" t="s">
        <v>176</v>
      </c>
      <c r="K3" s="210">
        <f>SUM(N10:N127)</f>
        <v>0</v>
      </c>
      <c r="L3" s="734" t="s">
        <v>303</v>
      </c>
      <c r="M3" s="734"/>
      <c r="N3" s="110">
        <f>SUMPRODUCT(J10:J127,P10:P127)</f>
        <v>0</v>
      </c>
      <c r="O3" s="734" t="s">
        <v>175</v>
      </c>
      <c r="P3" s="734"/>
      <c r="Q3" s="110">
        <f>SUMPRODUCT(J10:J127,Q10:Q127)</f>
        <v>0</v>
      </c>
      <c r="AY3"/>
      <c r="AZ3"/>
      <c r="BA3"/>
      <c r="BB3"/>
      <c r="BC3"/>
      <c r="BD3"/>
      <c r="BE3"/>
    </row>
    <row r="4" spans="1:57" s="11" customFormat="1" ht="10.15" customHeight="1">
      <c r="A4" s="142"/>
      <c r="B4" s="143"/>
      <c r="C4" s="170"/>
      <c r="D4" s="191"/>
      <c r="E4" s="144"/>
      <c r="F4" s="144"/>
      <c r="G4" s="144"/>
      <c r="H4" s="145"/>
      <c r="I4" s="145"/>
      <c r="J4" s="94"/>
      <c r="K4" s="94"/>
      <c r="L4" s="546"/>
      <c r="M4" s="94"/>
      <c r="N4" s="94"/>
      <c r="O4" s="94"/>
      <c r="P4" s="94"/>
      <c r="Q4" s="136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</row>
    <row r="5" spans="1:57" ht="34.9" customHeight="1">
      <c r="A5" s="749" t="s">
        <v>21</v>
      </c>
      <c r="B5" s="146" t="s">
        <v>16</v>
      </c>
      <c r="C5" s="754" t="s">
        <v>22</v>
      </c>
      <c r="D5" s="754"/>
      <c r="E5" s="754" t="s">
        <v>31</v>
      </c>
      <c r="F5" s="754"/>
      <c r="G5" s="735" t="s">
        <v>180</v>
      </c>
      <c r="H5" s="755" t="s">
        <v>181</v>
      </c>
      <c r="I5" s="747" t="s">
        <v>260</v>
      </c>
      <c r="J5" s="757" t="s">
        <v>18</v>
      </c>
      <c r="K5" s="745" t="s">
        <v>12</v>
      </c>
      <c r="L5" s="743" t="s">
        <v>178</v>
      </c>
      <c r="M5" s="738" t="s">
        <v>179</v>
      </c>
      <c r="N5" s="743" t="s">
        <v>17</v>
      </c>
      <c r="O5" s="737" t="s">
        <v>99</v>
      </c>
      <c r="P5" s="737" t="s">
        <v>13</v>
      </c>
      <c r="Q5" s="742" t="s">
        <v>14</v>
      </c>
      <c r="BC5"/>
      <c r="BD5"/>
      <c r="BE5"/>
    </row>
    <row r="6" spans="1:57" ht="34.9" customHeight="1" thickBot="1">
      <c r="A6" s="750"/>
      <c r="B6" s="234" t="s">
        <v>15</v>
      </c>
      <c r="C6" s="580" t="s">
        <v>23</v>
      </c>
      <c r="D6" s="580" t="s">
        <v>24</v>
      </c>
      <c r="E6" s="235" t="s">
        <v>540</v>
      </c>
      <c r="F6" s="235" t="s">
        <v>541</v>
      </c>
      <c r="G6" s="736"/>
      <c r="H6" s="756"/>
      <c r="I6" s="748"/>
      <c r="J6" s="758"/>
      <c r="K6" s="746"/>
      <c r="L6" s="744"/>
      <c r="M6" s="739"/>
      <c r="N6" s="744"/>
      <c r="O6" s="736"/>
      <c r="P6" s="736"/>
      <c r="Q6" s="736"/>
      <c r="Y6" s="112"/>
    </row>
    <row r="7" spans="1:57" ht="29.45" customHeight="1">
      <c r="A7" s="751" t="s">
        <v>364</v>
      </c>
      <c r="B7" s="752"/>
      <c r="C7" s="752"/>
      <c r="D7" s="752"/>
      <c r="E7" s="752"/>
      <c r="F7" s="752"/>
      <c r="G7" s="752"/>
      <c r="H7" s="752"/>
      <c r="I7" s="752"/>
      <c r="J7" s="752"/>
      <c r="K7" s="752"/>
      <c r="L7" s="752"/>
      <c r="M7" s="752"/>
      <c r="N7" s="752"/>
      <c r="O7" s="752"/>
      <c r="P7" s="752"/>
      <c r="Q7" s="753"/>
      <c r="R7" s="74"/>
      <c r="S7" s="74"/>
      <c r="T7" s="74"/>
      <c r="U7" s="74"/>
      <c r="V7" s="74"/>
      <c r="W7" s="74"/>
      <c r="X7" s="74"/>
      <c r="Y7" s="3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</row>
    <row r="8" spans="1:57" ht="29.45" customHeight="1">
      <c r="A8" s="717" t="s">
        <v>294</v>
      </c>
      <c r="B8" s="717"/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</row>
    <row r="9" spans="1:57" ht="29.45" customHeight="1">
      <c r="A9" s="775" t="s">
        <v>1670</v>
      </c>
      <c r="B9" s="776"/>
      <c r="C9" s="776"/>
      <c r="D9" s="776"/>
      <c r="E9" s="776"/>
      <c r="F9" s="776"/>
      <c r="G9" s="776"/>
      <c r="H9" s="776"/>
      <c r="I9" s="776"/>
      <c r="J9" s="776"/>
      <c r="K9" s="776"/>
      <c r="L9" s="776"/>
      <c r="M9" s="776"/>
      <c r="N9" s="776"/>
      <c r="O9" s="776"/>
      <c r="P9" s="776"/>
      <c r="Q9" s="777"/>
      <c r="R9" s="563"/>
      <c r="S9" s="563"/>
      <c r="T9" s="563"/>
      <c r="U9" s="563"/>
      <c r="V9" s="563"/>
      <c r="W9" s="563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</row>
    <row r="10" spans="1:57" ht="15" customHeight="1">
      <c r="A10" s="715" t="s">
        <v>728</v>
      </c>
      <c r="B10" s="117" t="s">
        <v>728</v>
      </c>
      <c r="C10" s="778">
        <v>3.4</v>
      </c>
      <c r="D10" s="778">
        <v>5</v>
      </c>
      <c r="E10" s="780" t="s">
        <v>542</v>
      </c>
      <c r="F10" s="780" t="s">
        <v>542</v>
      </c>
      <c r="G10" s="690">
        <v>2564</v>
      </c>
      <c r="H10" s="488">
        <v>1026</v>
      </c>
      <c r="I10" s="440">
        <v>70300</v>
      </c>
      <c r="J10" s="540"/>
      <c r="K10" s="487">
        <f>$D$3</f>
        <v>0</v>
      </c>
      <c r="L10" s="689">
        <f>SUM(G10-(G10*K10))</f>
        <v>2564</v>
      </c>
      <c r="M10" s="488">
        <f>SUM(H10-(H10*K10))</f>
        <v>1026</v>
      </c>
      <c r="N10" s="348">
        <f t="shared" ref="N10:N11" si="0">J10*M10</f>
        <v>0</v>
      </c>
      <c r="O10" s="223" t="s">
        <v>365</v>
      </c>
      <c r="P10" s="221">
        <v>8.6999999999999994E-2</v>
      </c>
      <c r="Q10" s="237">
        <v>23</v>
      </c>
      <c r="R10" s="74"/>
      <c r="S10" s="74"/>
      <c r="T10" s="74"/>
      <c r="U10" s="74"/>
      <c r="V10" s="74"/>
      <c r="W10" s="74"/>
      <c r="X10" s="74"/>
      <c r="Y10" s="3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</row>
    <row r="11" spans="1:57" ht="15" customHeight="1" thickBot="1">
      <c r="A11" s="716"/>
      <c r="B11" s="117" t="s">
        <v>729</v>
      </c>
      <c r="C11" s="779"/>
      <c r="D11" s="779"/>
      <c r="E11" s="780"/>
      <c r="F11" s="780"/>
      <c r="G11" s="714"/>
      <c r="H11" s="488">
        <v>1538</v>
      </c>
      <c r="I11" s="440">
        <v>105300</v>
      </c>
      <c r="J11" s="483"/>
      <c r="K11" s="487">
        <f t="shared" ref="K11" si="1">$D$3</f>
        <v>0</v>
      </c>
      <c r="L11" s="689"/>
      <c r="M11" s="488">
        <f>SUM(H11-(H11*K11))</f>
        <v>1538</v>
      </c>
      <c r="N11" s="502">
        <f t="shared" si="0"/>
        <v>0</v>
      </c>
      <c r="O11" s="223" t="s">
        <v>366</v>
      </c>
      <c r="P11" s="221">
        <v>0.182</v>
      </c>
      <c r="Q11" s="237">
        <v>46</v>
      </c>
      <c r="R11" s="74"/>
      <c r="S11" s="74"/>
      <c r="T11" s="74"/>
      <c r="U11" s="74"/>
      <c r="V11" s="74"/>
      <c r="W11" s="74"/>
      <c r="X11" s="74"/>
      <c r="Y11" s="3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</row>
    <row r="12" spans="1:57" s="1" customFormat="1" ht="29.45" customHeight="1">
      <c r="A12" s="751" t="s">
        <v>539</v>
      </c>
      <c r="B12" s="752"/>
      <c r="C12" s="752"/>
      <c r="D12" s="752"/>
      <c r="E12" s="752"/>
      <c r="F12" s="752"/>
      <c r="G12" s="752"/>
      <c r="H12" s="752"/>
      <c r="I12" s="752"/>
      <c r="J12" s="752"/>
      <c r="K12" s="752"/>
      <c r="L12" s="752"/>
      <c r="M12" s="752"/>
      <c r="N12" s="752"/>
      <c r="O12" s="752"/>
      <c r="P12" s="752"/>
      <c r="Q12" s="753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</row>
    <row r="13" spans="1:57" ht="29.45" customHeight="1">
      <c r="A13" s="717" t="s">
        <v>294</v>
      </c>
      <c r="B13" s="717"/>
      <c r="C13" s="717"/>
      <c r="D13" s="717"/>
      <c r="E13" s="717"/>
      <c r="F13" s="717"/>
      <c r="G13" s="717"/>
      <c r="H13" s="717"/>
      <c r="I13" s="717"/>
      <c r="J13" s="717"/>
      <c r="K13" s="717"/>
      <c r="L13" s="717"/>
      <c r="M13" s="717"/>
      <c r="N13" s="120"/>
      <c r="O13" s="121"/>
      <c r="P13" s="121"/>
      <c r="Q13" s="121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</row>
    <row r="14" spans="1:57" ht="29.45" customHeight="1">
      <c r="A14" s="729" t="s">
        <v>1671</v>
      </c>
      <c r="B14" s="729"/>
      <c r="C14" s="729"/>
      <c r="D14" s="729"/>
      <c r="E14" s="729"/>
      <c r="F14" s="729"/>
      <c r="G14" s="729"/>
      <c r="H14" s="729"/>
      <c r="I14" s="729"/>
      <c r="J14" s="729"/>
      <c r="K14" s="729"/>
      <c r="L14" s="729"/>
      <c r="M14" s="729"/>
      <c r="N14" s="729"/>
      <c r="O14" s="729"/>
      <c r="P14" s="729"/>
      <c r="Q14" s="729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</row>
    <row r="15" spans="1:57" s="1" customFormat="1" ht="15" customHeight="1">
      <c r="A15" s="730" t="s">
        <v>730</v>
      </c>
      <c r="B15" s="346" t="s">
        <v>730</v>
      </c>
      <c r="C15" s="731" t="s">
        <v>1676</v>
      </c>
      <c r="D15" s="731" t="s">
        <v>1680</v>
      </c>
      <c r="E15" s="732" t="s">
        <v>542</v>
      </c>
      <c r="F15" s="732" t="s">
        <v>542</v>
      </c>
      <c r="G15" s="690">
        <v>1386</v>
      </c>
      <c r="H15" s="488">
        <v>595</v>
      </c>
      <c r="I15" s="440">
        <v>40800</v>
      </c>
      <c r="J15" s="347"/>
      <c r="K15" s="487">
        <f>$D$3</f>
        <v>0</v>
      </c>
      <c r="L15" s="689">
        <f>SUM(G15-(G15*K15))</f>
        <v>1386</v>
      </c>
      <c r="M15" s="488">
        <f t="shared" ref="M15:M22" si="2">SUM(H15-(H15*K15))</f>
        <v>595</v>
      </c>
      <c r="N15" s="348">
        <f t="shared" ref="N15:N22" si="3">J15*M15</f>
        <v>0</v>
      </c>
      <c r="O15" s="208" t="s">
        <v>300</v>
      </c>
      <c r="P15" s="349">
        <v>8.4000000000000005E-2</v>
      </c>
      <c r="Q15" s="350">
        <v>12.5</v>
      </c>
      <c r="R15" s="75"/>
      <c r="S15" s="74"/>
      <c r="T15" s="563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</row>
    <row r="16" spans="1:57" s="1" customFormat="1" ht="15" customHeight="1" thickBot="1">
      <c r="A16" s="716"/>
      <c r="B16" s="111" t="s">
        <v>731</v>
      </c>
      <c r="C16" s="698"/>
      <c r="D16" s="698"/>
      <c r="E16" s="733"/>
      <c r="F16" s="733"/>
      <c r="G16" s="714"/>
      <c r="H16" s="488">
        <v>791</v>
      </c>
      <c r="I16" s="440">
        <v>54200</v>
      </c>
      <c r="J16" s="113"/>
      <c r="K16" s="487">
        <f t="shared" ref="K16:K22" si="4">$D$3</f>
        <v>0</v>
      </c>
      <c r="L16" s="689"/>
      <c r="M16" s="488">
        <f t="shared" si="2"/>
        <v>791</v>
      </c>
      <c r="N16" s="233">
        <f t="shared" si="3"/>
        <v>0</v>
      </c>
      <c r="O16" s="115" t="s">
        <v>298</v>
      </c>
      <c r="P16" s="116">
        <v>0.21199999999999999</v>
      </c>
      <c r="Q16" s="239">
        <v>34</v>
      </c>
      <c r="R16" s="75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</row>
    <row r="17" spans="1:57" s="1" customFormat="1" ht="15" customHeight="1">
      <c r="A17" s="715" t="s">
        <v>732</v>
      </c>
      <c r="B17" s="111" t="s">
        <v>732</v>
      </c>
      <c r="C17" s="697" t="s">
        <v>1677</v>
      </c>
      <c r="D17" s="697" t="s">
        <v>1681</v>
      </c>
      <c r="E17" s="733" t="s">
        <v>542</v>
      </c>
      <c r="F17" s="733" t="s">
        <v>542</v>
      </c>
      <c r="G17" s="713">
        <v>1461</v>
      </c>
      <c r="H17" s="488">
        <v>629</v>
      </c>
      <c r="I17" s="440">
        <v>43100</v>
      </c>
      <c r="J17" s="113"/>
      <c r="K17" s="487">
        <f t="shared" si="4"/>
        <v>0</v>
      </c>
      <c r="L17" s="689">
        <f>SUM(G17-(G17*K17))</f>
        <v>1461</v>
      </c>
      <c r="M17" s="488">
        <f t="shared" si="2"/>
        <v>629</v>
      </c>
      <c r="N17" s="233">
        <f t="shared" si="3"/>
        <v>0</v>
      </c>
      <c r="O17" s="115" t="s">
        <v>300</v>
      </c>
      <c r="P17" s="116">
        <v>8.4000000000000005E-2</v>
      </c>
      <c r="Q17" s="239">
        <v>12.5</v>
      </c>
      <c r="R17" s="75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</row>
    <row r="18" spans="1:57" s="1" customFormat="1" ht="15" customHeight="1" thickBot="1">
      <c r="A18" s="716"/>
      <c r="B18" s="111" t="s">
        <v>733</v>
      </c>
      <c r="C18" s="698"/>
      <c r="D18" s="698"/>
      <c r="E18" s="733"/>
      <c r="F18" s="733"/>
      <c r="G18" s="714"/>
      <c r="H18" s="488">
        <v>832</v>
      </c>
      <c r="I18" s="440">
        <v>57000</v>
      </c>
      <c r="J18" s="113"/>
      <c r="K18" s="487">
        <f t="shared" si="4"/>
        <v>0</v>
      </c>
      <c r="L18" s="689"/>
      <c r="M18" s="488">
        <f t="shared" si="2"/>
        <v>832</v>
      </c>
      <c r="N18" s="233">
        <f t="shared" si="3"/>
        <v>0</v>
      </c>
      <c r="O18" s="115" t="s">
        <v>298</v>
      </c>
      <c r="P18" s="116">
        <v>0.21199999999999999</v>
      </c>
      <c r="Q18" s="239">
        <v>34</v>
      </c>
      <c r="R18" s="75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</row>
    <row r="19" spans="1:57" s="1" customFormat="1" ht="15" customHeight="1">
      <c r="A19" s="715" t="s">
        <v>734</v>
      </c>
      <c r="B19" s="111" t="s">
        <v>734</v>
      </c>
      <c r="C19" s="697" t="s">
        <v>1678</v>
      </c>
      <c r="D19" s="697" t="s">
        <v>1682</v>
      </c>
      <c r="E19" s="733" t="s">
        <v>542</v>
      </c>
      <c r="F19" s="733" t="s">
        <v>542</v>
      </c>
      <c r="G19" s="713">
        <v>1690</v>
      </c>
      <c r="H19" s="488">
        <v>727</v>
      </c>
      <c r="I19" s="440">
        <v>49800</v>
      </c>
      <c r="J19" s="113"/>
      <c r="K19" s="487">
        <f t="shared" si="4"/>
        <v>0</v>
      </c>
      <c r="L19" s="689">
        <f>SUM(G19-(G19*K19))</f>
        <v>1690</v>
      </c>
      <c r="M19" s="488">
        <f t="shared" si="2"/>
        <v>727</v>
      </c>
      <c r="N19" s="233">
        <f t="shared" si="3"/>
        <v>0</v>
      </c>
      <c r="O19" s="115" t="s">
        <v>300</v>
      </c>
      <c r="P19" s="116">
        <v>8.4000000000000005E-2</v>
      </c>
      <c r="Q19" s="239">
        <v>13</v>
      </c>
      <c r="R19" s="75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</row>
    <row r="20" spans="1:57" s="1" customFormat="1" ht="15" customHeight="1" thickBot="1">
      <c r="A20" s="716"/>
      <c r="B20" s="111" t="s">
        <v>735</v>
      </c>
      <c r="C20" s="698"/>
      <c r="D20" s="698"/>
      <c r="E20" s="733"/>
      <c r="F20" s="733"/>
      <c r="G20" s="714"/>
      <c r="H20" s="488">
        <v>963</v>
      </c>
      <c r="I20" s="440">
        <v>66000</v>
      </c>
      <c r="J20" s="113"/>
      <c r="K20" s="487">
        <f t="shared" si="4"/>
        <v>0</v>
      </c>
      <c r="L20" s="689"/>
      <c r="M20" s="488">
        <f t="shared" si="2"/>
        <v>963</v>
      </c>
      <c r="N20" s="233">
        <f t="shared" si="3"/>
        <v>0</v>
      </c>
      <c r="O20" s="115" t="s">
        <v>298</v>
      </c>
      <c r="P20" s="116">
        <v>0.21199999999999999</v>
      </c>
      <c r="Q20" s="239">
        <v>35</v>
      </c>
      <c r="R20" s="75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</row>
    <row r="21" spans="1:57" ht="15" customHeight="1">
      <c r="A21" s="715" t="s">
        <v>736</v>
      </c>
      <c r="B21" s="117" t="s">
        <v>736</v>
      </c>
      <c r="C21" s="697" t="s">
        <v>1679</v>
      </c>
      <c r="D21" s="697" t="s">
        <v>1683</v>
      </c>
      <c r="E21" s="699" t="s">
        <v>543</v>
      </c>
      <c r="F21" s="699" t="s">
        <v>544</v>
      </c>
      <c r="G21" s="713">
        <v>1933</v>
      </c>
      <c r="H21" s="488">
        <v>832</v>
      </c>
      <c r="I21" s="440">
        <v>57000</v>
      </c>
      <c r="J21" s="113"/>
      <c r="K21" s="487">
        <f t="shared" si="4"/>
        <v>0</v>
      </c>
      <c r="L21" s="689">
        <f>SUM(G21-(G21*K21))</f>
        <v>1933</v>
      </c>
      <c r="M21" s="488">
        <f t="shared" si="2"/>
        <v>832</v>
      </c>
      <c r="N21" s="233">
        <f t="shared" si="3"/>
        <v>0</v>
      </c>
      <c r="O21" s="115" t="s">
        <v>300</v>
      </c>
      <c r="P21" s="116">
        <v>8.4000000000000005E-2</v>
      </c>
      <c r="Q21" s="240">
        <v>13</v>
      </c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</row>
    <row r="22" spans="1:57" ht="15" customHeight="1" thickBot="1">
      <c r="A22" s="716"/>
      <c r="B22" s="117" t="s">
        <v>737</v>
      </c>
      <c r="C22" s="698"/>
      <c r="D22" s="698"/>
      <c r="E22" s="699"/>
      <c r="F22" s="699"/>
      <c r="G22" s="714"/>
      <c r="H22" s="488">
        <v>1101</v>
      </c>
      <c r="I22" s="440">
        <v>75400</v>
      </c>
      <c r="J22" s="113"/>
      <c r="K22" s="487">
        <f t="shared" si="4"/>
        <v>0</v>
      </c>
      <c r="L22" s="689"/>
      <c r="M22" s="488">
        <f t="shared" si="2"/>
        <v>1101</v>
      </c>
      <c r="N22" s="233">
        <f t="shared" si="3"/>
        <v>0</v>
      </c>
      <c r="O22" s="115" t="s">
        <v>298</v>
      </c>
      <c r="P22" s="116">
        <v>0.21199999999999999</v>
      </c>
      <c r="Q22" s="240">
        <v>36</v>
      </c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</row>
    <row r="23" spans="1:57" ht="29.45" customHeight="1">
      <c r="A23" s="725" t="s">
        <v>363</v>
      </c>
      <c r="B23" s="740"/>
      <c r="C23" s="740"/>
      <c r="D23" s="740"/>
      <c r="E23" s="740"/>
      <c r="F23" s="740"/>
      <c r="G23" s="740"/>
      <c r="H23" s="740"/>
      <c r="I23" s="740"/>
      <c r="J23" s="740"/>
      <c r="K23" s="740"/>
      <c r="L23" s="740"/>
      <c r="M23" s="740"/>
      <c r="N23" s="740"/>
      <c r="O23" s="740"/>
      <c r="P23" s="740"/>
      <c r="Q23" s="741"/>
      <c r="R23" s="3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</row>
    <row r="24" spans="1:57" ht="29.45" customHeight="1">
      <c r="A24" s="717" t="s">
        <v>294</v>
      </c>
      <c r="B24" s="717"/>
      <c r="C24" s="717"/>
      <c r="D24" s="717"/>
      <c r="E24" s="717"/>
      <c r="F24" s="717"/>
      <c r="G24" s="717"/>
      <c r="H24" s="717"/>
      <c r="I24" s="717"/>
      <c r="J24" s="717"/>
      <c r="K24" s="717"/>
      <c r="L24" s="717"/>
      <c r="M24" s="717"/>
      <c r="N24" s="717"/>
      <c r="O24" s="717"/>
      <c r="P24" s="717"/>
      <c r="Q24" s="717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</row>
    <row r="25" spans="1:57" ht="29.45" customHeight="1" thickBot="1">
      <c r="A25" s="729" t="s">
        <v>1672</v>
      </c>
      <c r="B25" s="729"/>
      <c r="C25" s="729"/>
      <c r="D25" s="729"/>
      <c r="E25" s="729"/>
      <c r="F25" s="729"/>
      <c r="G25" s="729"/>
      <c r="H25" s="729"/>
      <c r="I25" s="729"/>
      <c r="J25" s="729"/>
      <c r="K25" s="729"/>
      <c r="L25" s="729"/>
      <c r="M25" s="729"/>
      <c r="N25" s="729"/>
      <c r="O25" s="729"/>
      <c r="P25" s="729"/>
      <c r="Q25" s="729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</row>
    <row r="26" spans="1:57" s="7" customFormat="1" ht="15" customHeight="1">
      <c r="A26" s="715" t="s">
        <v>738</v>
      </c>
      <c r="B26" s="117" t="s">
        <v>738</v>
      </c>
      <c r="C26" s="697" t="s">
        <v>1684</v>
      </c>
      <c r="D26" s="697" t="s">
        <v>1685</v>
      </c>
      <c r="E26" s="699" t="s">
        <v>543</v>
      </c>
      <c r="F26" s="699" t="s">
        <v>544</v>
      </c>
      <c r="G26" s="676">
        <v>952</v>
      </c>
      <c r="H26" s="488">
        <v>317</v>
      </c>
      <c r="I26" s="440">
        <v>21700</v>
      </c>
      <c r="J26" s="113"/>
      <c r="K26" s="119">
        <f t="shared" ref="K26:K33" si="5">$D$3</f>
        <v>0</v>
      </c>
      <c r="L26" s="689">
        <f>SUM(G26-(G26*K26))</f>
        <v>952</v>
      </c>
      <c r="M26" s="488">
        <f t="shared" ref="M26:M33" si="6">SUM(H26-(H26*K26))</f>
        <v>317</v>
      </c>
      <c r="N26" s="233">
        <f t="shared" ref="N26:N33" si="7">M26*J26</f>
        <v>0</v>
      </c>
      <c r="O26" s="115" t="s">
        <v>369</v>
      </c>
      <c r="P26" s="221">
        <v>6.4000000000000001E-2</v>
      </c>
      <c r="Q26" s="237">
        <v>14.5</v>
      </c>
      <c r="R26" s="47"/>
      <c r="S26" s="74"/>
      <c r="T26" s="74"/>
      <c r="U26" s="74"/>
      <c r="V26" s="47"/>
      <c r="W26" s="47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</row>
    <row r="27" spans="1:57" s="7" customFormat="1" ht="15" customHeight="1" thickBot="1">
      <c r="A27" s="716"/>
      <c r="B27" s="117" t="s">
        <v>739</v>
      </c>
      <c r="C27" s="698"/>
      <c r="D27" s="698"/>
      <c r="E27" s="699"/>
      <c r="F27" s="699"/>
      <c r="G27" s="667"/>
      <c r="H27" s="488">
        <v>635</v>
      </c>
      <c r="I27" s="440">
        <v>43500</v>
      </c>
      <c r="J27" s="113"/>
      <c r="K27" s="119">
        <f t="shared" si="5"/>
        <v>0</v>
      </c>
      <c r="L27" s="689"/>
      <c r="M27" s="488">
        <f t="shared" si="6"/>
        <v>635</v>
      </c>
      <c r="N27" s="233">
        <f t="shared" si="7"/>
        <v>0</v>
      </c>
      <c r="O27" s="115" t="s">
        <v>296</v>
      </c>
      <c r="P27" s="221">
        <v>0.19500000000000001</v>
      </c>
      <c r="Q27" s="237">
        <v>26</v>
      </c>
      <c r="R27" s="47"/>
      <c r="S27" s="74"/>
      <c r="T27" s="74"/>
      <c r="U27" s="74"/>
      <c r="V27" s="47"/>
      <c r="W27" s="47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</row>
    <row r="28" spans="1:57" s="7" customFormat="1" ht="15" customHeight="1">
      <c r="A28" s="715" t="s">
        <v>740</v>
      </c>
      <c r="B28" s="117" t="s">
        <v>740</v>
      </c>
      <c r="C28" s="697" t="s">
        <v>1686</v>
      </c>
      <c r="D28" s="697" t="s">
        <v>1687</v>
      </c>
      <c r="E28" s="699" t="s">
        <v>543</v>
      </c>
      <c r="F28" s="699" t="s">
        <v>544</v>
      </c>
      <c r="G28" s="676">
        <v>1015</v>
      </c>
      <c r="H28" s="488">
        <v>348</v>
      </c>
      <c r="I28" s="440">
        <v>23900</v>
      </c>
      <c r="J28" s="113"/>
      <c r="K28" s="119">
        <f t="shared" si="5"/>
        <v>0</v>
      </c>
      <c r="L28" s="689">
        <f>SUM(G28-(G28*K28))</f>
        <v>1015</v>
      </c>
      <c r="M28" s="488">
        <f t="shared" si="6"/>
        <v>348</v>
      </c>
      <c r="N28" s="233">
        <f t="shared" si="7"/>
        <v>0</v>
      </c>
      <c r="O28" s="208" t="s">
        <v>369</v>
      </c>
      <c r="P28" s="209">
        <v>6.4000000000000001E-2</v>
      </c>
      <c r="Q28" s="241">
        <v>14.5</v>
      </c>
      <c r="R28" s="47"/>
      <c r="S28" s="74"/>
      <c r="T28" s="74"/>
      <c r="U28" s="74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</row>
    <row r="29" spans="1:57" s="7" customFormat="1" ht="15" customHeight="1" thickBot="1">
      <c r="A29" s="716"/>
      <c r="B29" s="117" t="s">
        <v>741</v>
      </c>
      <c r="C29" s="698"/>
      <c r="D29" s="698"/>
      <c r="E29" s="699"/>
      <c r="F29" s="699"/>
      <c r="G29" s="667"/>
      <c r="H29" s="488">
        <v>667</v>
      </c>
      <c r="I29" s="440">
        <v>45700</v>
      </c>
      <c r="J29" s="113"/>
      <c r="K29" s="119">
        <f t="shared" si="5"/>
        <v>0</v>
      </c>
      <c r="L29" s="689"/>
      <c r="M29" s="488">
        <f t="shared" si="6"/>
        <v>667</v>
      </c>
      <c r="N29" s="233">
        <f t="shared" si="7"/>
        <v>0</v>
      </c>
      <c r="O29" s="115" t="s">
        <v>296</v>
      </c>
      <c r="P29" s="221">
        <v>0.19500000000000001</v>
      </c>
      <c r="Q29" s="237">
        <v>26</v>
      </c>
      <c r="R29" s="47"/>
      <c r="S29" s="74"/>
      <c r="T29" s="74"/>
      <c r="U29" s="74"/>
      <c r="V29" s="47"/>
      <c r="W29" s="47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</row>
    <row r="30" spans="1:57" s="7" customFormat="1" ht="15" customHeight="1">
      <c r="A30" s="715" t="s">
        <v>742</v>
      </c>
      <c r="B30" s="117" t="s">
        <v>742</v>
      </c>
      <c r="C30" s="697" t="s">
        <v>1688</v>
      </c>
      <c r="D30" s="697" t="s">
        <v>1689</v>
      </c>
      <c r="E30" s="699" t="s">
        <v>543</v>
      </c>
      <c r="F30" s="699" t="s">
        <v>544</v>
      </c>
      <c r="G30" s="676">
        <v>1188</v>
      </c>
      <c r="H30" s="488">
        <v>415</v>
      </c>
      <c r="I30" s="440">
        <v>28500</v>
      </c>
      <c r="J30" s="113"/>
      <c r="K30" s="119">
        <f t="shared" si="5"/>
        <v>0</v>
      </c>
      <c r="L30" s="689">
        <f>SUM(G30-(G30*K30))</f>
        <v>1188</v>
      </c>
      <c r="M30" s="488">
        <f t="shared" si="6"/>
        <v>415</v>
      </c>
      <c r="N30" s="233">
        <f t="shared" si="7"/>
        <v>0</v>
      </c>
      <c r="O30" s="208" t="s">
        <v>369</v>
      </c>
      <c r="P30" s="209">
        <v>6.4000000000000001E-2</v>
      </c>
      <c r="Q30" s="241">
        <v>14.5</v>
      </c>
      <c r="R30" s="47"/>
      <c r="S30" s="74"/>
      <c r="T30" s="74"/>
      <c r="U30" s="74"/>
      <c r="V30" s="47"/>
      <c r="W30" s="47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</row>
    <row r="31" spans="1:57" s="7" customFormat="1" ht="15" customHeight="1" thickBot="1">
      <c r="A31" s="716"/>
      <c r="B31" s="117" t="s">
        <v>743</v>
      </c>
      <c r="C31" s="698"/>
      <c r="D31" s="698"/>
      <c r="E31" s="699"/>
      <c r="F31" s="699"/>
      <c r="G31" s="667"/>
      <c r="H31" s="488">
        <v>773</v>
      </c>
      <c r="I31" s="440">
        <v>53000</v>
      </c>
      <c r="J31" s="113"/>
      <c r="K31" s="119">
        <f t="shared" si="5"/>
        <v>0</v>
      </c>
      <c r="L31" s="689"/>
      <c r="M31" s="488">
        <f t="shared" si="6"/>
        <v>773</v>
      </c>
      <c r="N31" s="233">
        <f t="shared" si="7"/>
        <v>0</v>
      </c>
      <c r="O31" s="115" t="s">
        <v>296</v>
      </c>
      <c r="P31" s="221">
        <v>0.19500000000000001</v>
      </c>
      <c r="Q31" s="237">
        <v>29</v>
      </c>
      <c r="R31" s="47"/>
      <c r="S31" s="74"/>
      <c r="T31" s="74"/>
      <c r="U31" s="74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</row>
    <row r="32" spans="1:57" s="7" customFormat="1" ht="15" customHeight="1">
      <c r="A32" s="715" t="s">
        <v>744</v>
      </c>
      <c r="B32" s="117" t="s">
        <v>744</v>
      </c>
      <c r="C32" s="697" t="s">
        <v>1690</v>
      </c>
      <c r="D32" s="697" t="s">
        <v>1691</v>
      </c>
      <c r="E32" s="699" t="s">
        <v>543</v>
      </c>
      <c r="F32" s="699" t="s">
        <v>544</v>
      </c>
      <c r="G32" s="676">
        <v>1596</v>
      </c>
      <c r="H32" s="488">
        <v>642</v>
      </c>
      <c r="I32" s="440">
        <v>44000</v>
      </c>
      <c r="J32" s="113"/>
      <c r="K32" s="119">
        <f t="shared" si="5"/>
        <v>0</v>
      </c>
      <c r="L32" s="689">
        <f>SUM(G32-(G32*K32))</f>
        <v>1596</v>
      </c>
      <c r="M32" s="488">
        <f t="shared" si="6"/>
        <v>642</v>
      </c>
      <c r="N32" s="233">
        <f t="shared" si="7"/>
        <v>0</v>
      </c>
      <c r="O32" s="115" t="s">
        <v>369</v>
      </c>
      <c r="P32" s="221">
        <v>6.4000000000000001E-2</v>
      </c>
      <c r="Q32" s="237">
        <v>15</v>
      </c>
      <c r="R32" s="47"/>
      <c r="S32" s="74"/>
      <c r="T32" s="74"/>
      <c r="U32" s="74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</row>
    <row r="33" spans="1:57" s="7" customFormat="1" ht="15" customHeight="1" thickBot="1">
      <c r="A33" s="716"/>
      <c r="B33" s="117" t="s">
        <v>745</v>
      </c>
      <c r="C33" s="698"/>
      <c r="D33" s="698"/>
      <c r="E33" s="699"/>
      <c r="F33" s="699"/>
      <c r="G33" s="667"/>
      <c r="H33" s="488">
        <v>954</v>
      </c>
      <c r="I33" s="440">
        <v>65300</v>
      </c>
      <c r="J33" s="113"/>
      <c r="K33" s="119">
        <f t="shared" si="5"/>
        <v>0</v>
      </c>
      <c r="L33" s="689"/>
      <c r="M33" s="488">
        <f t="shared" si="6"/>
        <v>954</v>
      </c>
      <c r="N33" s="233">
        <f t="shared" si="7"/>
        <v>0</v>
      </c>
      <c r="O33" s="115" t="s">
        <v>296</v>
      </c>
      <c r="P33" s="221">
        <v>0.19500000000000001</v>
      </c>
      <c r="Q33" s="237">
        <v>35</v>
      </c>
      <c r="R33" s="47"/>
      <c r="S33" s="74"/>
      <c r="T33" s="74"/>
      <c r="U33" s="74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</row>
    <row r="34" spans="1:57" ht="29.45" customHeight="1">
      <c r="A34" s="725" t="s">
        <v>363</v>
      </c>
      <c r="B34" s="740"/>
      <c r="C34" s="740"/>
      <c r="D34" s="740"/>
      <c r="E34" s="740"/>
      <c r="F34" s="740"/>
      <c r="G34" s="740"/>
      <c r="H34" s="740"/>
      <c r="I34" s="740"/>
      <c r="J34" s="740"/>
      <c r="K34" s="740"/>
      <c r="L34" s="740"/>
      <c r="M34" s="740"/>
      <c r="N34" s="740"/>
      <c r="O34" s="740"/>
      <c r="P34" s="740"/>
      <c r="Q34" s="741"/>
      <c r="R34" s="3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</row>
    <row r="35" spans="1:57" ht="29.45" customHeight="1">
      <c r="A35" s="717" t="s">
        <v>294</v>
      </c>
      <c r="B35" s="717"/>
      <c r="C35" s="717"/>
      <c r="D35" s="717"/>
      <c r="E35" s="717"/>
      <c r="F35" s="717"/>
      <c r="G35" s="717"/>
      <c r="H35" s="717"/>
      <c r="I35" s="717"/>
      <c r="J35" s="717"/>
      <c r="K35" s="717"/>
      <c r="L35" s="717"/>
      <c r="M35" s="717"/>
      <c r="N35" s="717"/>
      <c r="O35" s="717"/>
      <c r="P35" s="717"/>
      <c r="Q35" s="717"/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</row>
    <row r="36" spans="1:57" ht="29.45" customHeight="1" thickBot="1">
      <c r="A36" s="729" t="s">
        <v>1673</v>
      </c>
      <c r="B36" s="729"/>
      <c r="C36" s="729"/>
      <c r="D36" s="729"/>
      <c r="E36" s="729"/>
      <c r="F36" s="729"/>
      <c r="G36" s="729"/>
      <c r="H36" s="729"/>
      <c r="I36" s="729"/>
      <c r="J36" s="729"/>
      <c r="K36" s="729"/>
      <c r="L36" s="729"/>
      <c r="M36" s="729"/>
      <c r="N36" s="729"/>
      <c r="O36" s="729"/>
      <c r="P36" s="729"/>
      <c r="Q36" s="729"/>
      <c r="R36" s="74"/>
      <c r="S36" s="74"/>
      <c r="T36" s="74"/>
      <c r="U36" s="74"/>
      <c r="V36" s="74"/>
      <c r="W36" s="74"/>
      <c r="X36" s="74"/>
      <c r="Y36" s="74"/>
      <c r="Z36" s="74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</row>
    <row r="37" spans="1:57" s="7" customFormat="1" ht="15" customHeight="1">
      <c r="A37" s="759" t="s">
        <v>746</v>
      </c>
      <c r="B37" s="567" t="s">
        <v>746</v>
      </c>
      <c r="C37" s="697" t="s">
        <v>1684</v>
      </c>
      <c r="D37" s="697" t="s">
        <v>1685</v>
      </c>
      <c r="E37" s="699" t="s">
        <v>543</v>
      </c>
      <c r="F37" s="699" t="s">
        <v>544</v>
      </c>
      <c r="G37" s="713">
        <v>958</v>
      </c>
      <c r="H37" s="488">
        <v>323</v>
      </c>
      <c r="I37" s="440">
        <v>22200</v>
      </c>
      <c r="J37" s="113"/>
      <c r="K37" s="119">
        <f t="shared" ref="K37:K44" si="8">$D$3</f>
        <v>0</v>
      </c>
      <c r="L37" s="689">
        <f>SUM(G37-(G37*K37))</f>
        <v>958</v>
      </c>
      <c r="M37" s="488">
        <f t="shared" ref="M37:M44" si="9">SUM(H37-(H37*K37))</f>
        <v>323</v>
      </c>
      <c r="N37" s="233">
        <f t="shared" ref="N37:N44" si="10">M37*J37</f>
        <v>0</v>
      </c>
      <c r="O37" s="208" t="s">
        <v>369</v>
      </c>
      <c r="P37" s="209">
        <v>6.4000000000000001E-2</v>
      </c>
      <c r="Q37" s="241">
        <v>14.5</v>
      </c>
      <c r="R37" s="47"/>
      <c r="S37" s="74"/>
      <c r="T37" s="74"/>
      <c r="U37" s="74"/>
      <c r="V37" s="47"/>
      <c r="W37" s="47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</row>
    <row r="38" spans="1:57" s="7" customFormat="1" ht="15" customHeight="1" thickBot="1">
      <c r="A38" s="760"/>
      <c r="B38" s="567" t="s">
        <v>739</v>
      </c>
      <c r="C38" s="698"/>
      <c r="D38" s="698"/>
      <c r="E38" s="699"/>
      <c r="F38" s="699"/>
      <c r="G38" s="714"/>
      <c r="H38" s="488">
        <v>635</v>
      </c>
      <c r="I38" s="440">
        <v>43500</v>
      </c>
      <c r="J38" s="113"/>
      <c r="K38" s="119">
        <f t="shared" si="8"/>
        <v>0</v>
      </c>
      <c r="L38" s="689"/>
      <c r="M38" s="488">
        <f t="shared" si="9"/>
        <v>635</v>
      </c>
      <c r="N38" s="233">
        <f t="shared" si="10"/>
        <v>0</v>
      </c>
      <c r="O38" s="115" t="s">
        <v>296</v>
      </c>
      <c r="P38" s="221">
        <v>0.19500000000000001</v>
      </c>
      <c r="Q38" s="237">
        <v>26</v>
      </c>
      <c r="R38" s="47"/>
      <c r="S38" s="74"/>
      <c r="T38" s="74"/>
      <c r="U38" s="74"/>
      <c r="V38" s="47"/>
      <c r="W38" s="47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</row>
    <row r="39" spans="1:57" s="7" customFormat="1" ht="15" customHeight="1">
      <c r="A39" s="759" t="s">
        <v>747</v>
      </c>
      <c r="B39" s="567" t="s">
        <v>747</v>
      </c>
      <c r="C39" s="697" t="s">
        <v>1686</v>
      </c>
      <c r="D39" s="697" t="s">
        <v>1687</v>
      </c>
      <c r="E39" s="699" t="s">
        <v>543</v>
      </c>
      <c r="F39" s="699" t="s">
        <v>544</v>
      </c>
      <c r="G39" s="713">
        <v>1019</v>
      </c>
      <c r="H39" s="488">
        <v>352</v>
      </c>
      <c r="I39" s="440">
        <v>24100</v>
      </c>
      <c r="J39" s="113"/>
      <c r="K39" s="119">
        <f t="shared" si="8"/>
        <v>0</v>
      </c>
      <c r="L39" s="689">
        <f>SUM(G39-(G39*K39))</f>
        <v>1019</v>
      </c>
      <c r="M39" s="488">
        <f t="shared" si="9"/>
        <v>352</v>
      </c>
      <c r="N39" s="233">
        <f t="shared" si="10"/>
        <v>0</v>
      </c>
      <c r="O39" s="208" t="s">
        <v>369</v>
      </c>
      <c r="P39" s="209">
        <v>6.4000000000000001E-2</v>
      </c>
      <c r="Q39" s="241">
        <v>14.5</v>
      </c>
      <c r="R39" s="47"/>
      <c r="S39" s="74"/>
      <c r="T39" s="74"/>
      <c r="U39" s="74"/>
      <c r="V39" s="47"/>
      <c r="W39" s="47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</row>
    <row r="40" spans="1:57" s="7" customFormat="1" ht="15" customHeight="1" thickBot="1">
      <c r="A40" s="760"/>
      <c r="B40" s="567" t="s">
        <v>741</v>
      </c>
      <c r="C40" s="698"/>
      <c r="D40" s="698"/>
      <c r="E40" s="699"/>
      <c r="F40" s="699"/>
      <c r="G40" s="714"/>
      <c r="H40" s="488">
        <v>667</v>
      </c>
      <c r="I40" s="440">
        <v>45700</v>
      </c>
      <c r="J40" s="113"/>
      <c r="K40" s="119">
        <f t="shared" si="8"/>
        <v>0</v>
      </c>
      <c r="L40" s="689"/>
      <c r="M40" s="488">
        <f t="shared" si="9"/>
        <v>667</v>
      </c>
      <c r="N40" s="233">
        <f t="shared" si="10"/>
        <v>0</v>
      </c>
      <c r="O40" s="115" t="s">
        <v>296</v>
      </c>
      <c r="P40" s="221">
        <v>0.19500000000000001</v>
      </c>
      <c r="Q40" s="237">
        <v>26</v>
      </c>
      <c r="R40" s="47"/>
      <c r="S40" s="74"/>
      <c r="T40" s="74"/>
      <c r="U40" s="74"/>
      <c r="V40" s="47"/>
      <c r="W40" s="47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</row>
    <row r="41" spans="1:57" s="7" customFormat="1" ht="15" customHeight="1">
      <c r="A41" s="759" t="s">
        <v>748</v>
      </c>
      <c r="B41" s="567" t="s">
        <v>748</v>
      </c>
      <c r="C41" s="697" t="s">
        <v>1688</v>
      </c>
      <c r="D41" s="697" t="s">
        <v>1689</v>
      </c>
      <c r="E41" s="699" t="s">
        <v>543</v>
      </c>
      <c r="F41" s="699" t="s">
        <v>544</v>
      </c>
      <c r="G41" s="713">
        <v>1196</v>
      </c>
      <c r="H41" s="488">
        <v>423</v>
      </c>
      <c r="I41" s="440">
        <v>29000</v>
      </c>
      <c r="J41" s="113"/>
      <c r="K41" s="119">
        <f t="shared" si="8"/>
        <v>0</v>
      </c>
      <c r="L41" s="689">
        <f>SUM(G41-(G41*K41))</f>
        <v>1196</v>
      </c>
      <c r="M41" s="488">
        <f t="shared" si="9"/>
        <v>423</v>
      </c>
      <c r="N41" s="233">
        <f t="shared" si="10"/>
        <v>0</v>
      </c>
      <c r="O41" s="208" t="s">
        <v>369</v>
      </c>
      <c r="P41" s="209">
        <v>6.4000000000000001E-2</v>
      </c>
      <c r="Q41" s="241">
        <v>14.5</v>
      </c>
      <c r="R41" s="47"/>
      <c r="S41" s="74"/>
      <c r="T41" s="74"/>
      <c r="U41" s="74"/>
      <c r="V41" s="47"/>
      <c r="W41" s="47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</row>
    <row r="42" spans="1:57" s="7" customFormat="1" ht="15" customHeight="1" thickBot="1">
      <c r="A42" s="760"/>
      <c r="B42" s="567" t="s">
        <v>743</v>
      </c>
      <c r="C42" s="698"/>
      <c r="D42" s="698"/>
      <c r="E42" s="699"/>
      <c r="F42" s="699"/>
      <c r="G42" s="714"/>
      <c r="H42" s="488">
        <v>773</v>
      </c>
      <c r="I42" s="440">
        <v>53000</v>
      </c>
      <c r="J42" s="113"/>
      <c r="K42" s="119">
        <f t="shared" si="8"/>
        <v>0</v>
      </c>
      <c r="L42" s="689"/>
      <c r="M42" s="488">
        <f t="shared" si="9"/>
        <v>773</v>
      </c>
      <c r="N42" s="233">
        <f t="shared" si="10"/>
        <v>0</v>
      </c>
      <c r="O42" s="115" t="s">
        <v>296</v>
      </c>
      <c r="P42" s="221">
        <v>0.19500000000000001</v>
      </c>
      <c r="Q42" s="237">
        <v>29</v>
      </c>
      <c r="R42" s="47"/>
      <c r="S42" s="74"/>
      <c r="T42" s="74"/>
      <c r="U42" s="74"/>
      <c r="V42" s="47"/>
      <c r="W42" s="47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</row>
    <row r="43" spans="1:57" s="7" customFormat="1" ht="15" customHeight="1">
      <c r="A43" s="759" t="s">
        <v>749</v>
      </c>
      <c r="B43" s="567" t="s">
        <v>749</v>
      </c>
      <c r="C43" s="697" t="s">
        <v>1690</v>
      </c>
      <c r="D43" s="697" t="s">
        <v>1691</v>
      </c>
      <c r="E43" s="699" t="s">
        <v>543</v>
      </c>
      <c r="F43" s="699" t="s">
        <v>544</v>
      </c>
      <c r="G43" s="713">
        <v>1605</v>
      </c>
      <c r="H43" s="488">
        <v>651</v>
      </c>
      <c r="I43" s="440">
        <v>44600</v>
      </c>
      <c r="J43" s="113"/>
      <c r="K43" s="119">
        <f t="shared" si="8"/>
        <v>0</v>
      </c>
      <c r="L43" s="689">
        <f>SUM(G43-(G43*K43))</f>
        <v>1605</v>
      </c>
      <c r="M43" s="488">
        <f t="shared" si="9"/>
        <v>651</v>
      </c>
      <c r="N43" s="233">
        <f t="shared" si="10"/>
        <v>0</v>
      </c>
      <c r="O43" s="115" t="s">
        <v>369</v>
      </c>
      <c r="P43" s="221">
        <v>6.4000000000000001E-2</v>
      </c>
      <c r="Q43" s="237">
        <v>15</v>
      </c>
      <c r="R43" s="47"/>
      <c r="S43" s="74"/>
      <c r="T43" s="74"/>
      <c r="U43" s="74"/>
      <c r="V43" s="47"/>
      <c r="W43" s="47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</row>
    <row r="44" spans="1:57" s="7" customFormat="1" ht="15" customHeight="1" thickBot="1">
      <c r="A44" s="760"/>
      <c r="B44" s="567" t="s">
        <v>745</v>
      </c>
      <c r="C44" s="698"/>
      <c r="D44" s="698"/>
      <c r="E44" s="699"/>
      <c r="F44" s="699"/>
      <c r="G44" s="714"/>
      <c r="H44" s="488">
        <v>954</v>
      </c>
      <c r="I44" s="440">
        <v>65300</v>
      </c>
      <c r="J44" s="113"/>
      <c r="K44" s="119">
        <f t="shared" si="8"/>
        <v>0</v>
      </c>
      <c r="L44" s="689"/>
      <c r="M44" s="488">
        <f t="shared" si="9"/>
        <v>954</v>
      </c>
      <c r="N44" s="233">
        <f t="shared" si="10"/>
        <v>0</v>
      </c>
      <c r="O44" s="115" t="s">
        <v>296</v>
      </c>
      <c r="P44" s="221">
        <v>0.19500000000000001</v>
      </c>
      <c r="Q44" s="237">
        <v>35</v>
      </c>
      <c r="R44" s="47"/>
      <c r="S44" s="74"/>
      <c r="T44" s="74"/>
      <c r="U44" s="74"/>
      <c r="V44" s="47"/>
      <c r="W44" s="47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</row>
    <row r="45" spans="1:57" s="1" customFormat="1" ht="29.45" customHeight="1" thickBot="1">
      <c r="A45" s="725" t="s">
        <v>336</v>
      </c>
      <c r="B45" s="740"/>
      <c r="C45" s="740"/>
      <c r="D45" s="740"/>
      <c r="E45" s="740"/>
      <c r="F45" s="740"/>
      <c r="G45" s="740"/>
      <c r="H45" s="740"/>
      <c r="I45" s="740"/>
      <c r="J45" s="740"/>
      <c r="K45" s="740"/>
      <c r="L45" s="740"/>
      <c r="M45" s="740"/>
      <c r="N45" s="740"/>
      <c r="O45" s="740"/>
      <c r="P45" s="740"/>
      <c r="Q45" s="741"/>
      <c r="R45" s="74"/>
      <c r="S45" s="74"/>
      <c r="T45" s="74"/>
      <c r="U45" s="74"/>
      <c r="V45" s="34"/>
      <c r="W45" s="34"/>
      <c r="X45" s="34"/>
      <c r="Y45" s="34"/>
      <c r="Z45" s="34"/>
      <c r="AA45" s="3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</row>
    <row r="46" spans="1:57" ht="29.45" customHeight="1">
      <c r="A46" s="773" t="s">
        <v>294</v>
      </c>
      <c r="B46" s="774"/>
      <c r="C46" s="774"/>
      <c r="D46" s="774"/>
      <c r="E46" s="774"/>
      <c r="F46" s="774"/>
      <c r="G46" s="774"/>
      <c r="H46" s="774"/>
      <c r="I46" s="774"/>
      <c r="J46" s="774"/>
      <c r="K46" s="774"/>
      <c r="L46" s="774"/>
      <c r="M46" s="774"/>
      <c r="N46" s="96"/>
      <c r="O46" s="97"/>
      <c r="P46" s="97"/>
      <c r="Q46" s="238"/>
      <c r="R46" s="74"/>
      <c r="S46" s="74"/>
      <c r="T46" s="74"/>
      <c r="U46" s="74"/>
      <c r="V46" s="34"/>
      <c r="W46" s="34"/>
      <c r="X46" s="34"/>
      <c r="Y46" s="34"/>
      <c r="Z46" s="34"/>
      <c r="AA46" s="3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</row>
    <row r="47" spans="1:57" ht="29.45" customHeight="1" thickBot="1">
      <c r="A47" s="692" t="s">
        <v>1674</v>
      </c>
      <c r="B47" s="693"/>
      <c r="C47" s="693"/>
      <c r="D47" s="693"/>
      <c r="E47" s="693"/>
      <c r="F47" s="693"/>
      <c r="G47" s="693"/>
      <c r="H47" s="693"/>
      <c r="I47" s="693"/>
      <c r="J47" s="693"/>
      <c r="K47" s="693"/>
      <c r="L47" s="693"/>
      <c r="M47" s="693"/>
      <c r="N47" s="693"/>
      <c r="O47" s="693"/>
      <c r="P47" s="693"/>
      <c r="Q47" s="694"/>
      <c r="R47" s="74"/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</row>
    <row r="48" spans="1:57" s="1" customFormat="1" ht="15" customHeight="1">
      <c r="A48" s="715" t="s">
        <v>750</v>
      </c>
      <c r="B48" s="111" t="s">
        <v>750</v>
      </c>
      <c r="C48" s="724" t="s">
        <v>1684</v>
      </c>
      <c r="D48" s="724" t="s">
        <v>1677</v>
      </c>
      <c r="E48" s="699" t="s">
        <v>543</v>
      </c>
      <c r="F48" s="699" t="s">
        <v>544</v>
      </c>
      <c r="G48" s="676">
        <v>850</v>
      </c>
      <c r="H48" s="488">
        <v>275</v>
      </c>
      <c r="I48" s="440">
        <v>18900</v>
      </c>
      <c r="J48" s="113"/>
      <c r="K48" s="114">
        <f t="shared" ref="K48:K67" si="11">$D$3</f>
        <v>0</v>
      </c>
      <c r="L48" s="689">
        <f>SUM(G48-(G48*K48))</f>
        <v>850</v>
      </c>
      <c r="M48" s="488">
        <f t="shared" ref="M48:M67" si="12">SUM(H48-(H48*K48))</f>
        <v>275</v>
      </c>
      <c r="N48" s="233">
        <f t="shared" ref="N48:N67" si="13">J48*M48</f>
        <v>0</v>
      </c>
      <c r="O48" s="115" t="s">
        <v>300</v>
      </c>
      <c r="P48" s="116">
        <v>8.4000000000000005E-2</v>
      </c>
      <c r="Q48" s="239">
        <v>12.5</v>
      </c>
      <c r="R48" s="75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</row>
    <row r="49" spans="1:57" s="1" customFormat="1" ht="15" customHeight="1" thickBot="1">
      <c r="A49" s="716"/>
      <c r="B49" s="111" t="s">
        <v>751</v>
      </c>
      <c r="C49" s="698"/>
      <c r="D49" s="698"/>
      <c r="E49" s="699"/>
      <c r="F49" s="699"/>
      <c r="G49" s="667"/>
      <c r="H49" s="488">
        <v>575</v>
      </c>
      <c r="I49" s="440">
        <v>39400</v>
      </c>
      <c r="J49" s="113"/>
      <c r="K49" s="114">
        <f t="shared" si="11"/>
        <v>0</v>
      </c>
      <c r="L49" s="689"/>
      <c r="M49" s="488">
        <f t="shared" si="12"/>
        <v>575</v>
      </c>
      <c r="N49" s="233">
        <f t="shared" si="13"/>
        <v>0</v>
      </c>
      <c r="O49" s="115" t="s">
        <v>296</v>
      </c>
      <c r="P49" s="116">
        <v>0.17599999999999999</v>
      </c>
      <c r="Q49" s="239">
        <v>26</v>
      </c>
      <c r="R49" s="75"/>
      <c r="S49" s="74"/>
      <c r="T49" s="74"/>
      <c r="U49" s="74"/>
      <c r="V49" s="47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</row>
    <row r="50" spans="1:57" s="1" customFormat="1" ht="15" customHeight="1">
      <c r="A50" s="715" t="s">
        <v>752</v>
      </c>
      <c r="B50" s="111" t="s">
        <v>752</v>
      </c>
      <c r="C50" s="724" t="s">
        <v>1686</v>
      </c>
      <c r="D50" s="724" t="s">
        <v>1693</v>
      </c>
      <c r="E50" s="699" t="s">
        <v>543</v>
      </c>
      <c r="F50" s="699" t="s">
        <v>544</v>
      </c>
      <c r="G50" s="676">
        <v>905</v>
      </c>
      <c r="H50" s="488">
        <v>299</v>
      </c>
      <c r="I50" s="440">
        <v>20500</v>
      </c>
      <c r="J50" s="113"/>
      <c r="K50" s="114">
        <f t="shared" si="11"/>
        <v>0</v>
      </c>
      <c r="L50" s="689">
        <f>SUM(G50-(G50*K50))</f>
        <v>905</v>
      </c>
      <c r="M50" s="488">
        <f t="shared" si="12"/>
        <v>299</v>
      </c>
      <c r="N50" s="233">
        <f t="shared" si="13"/>
        <v>0</v>
      </c>
      <c r="O50" s="115" t="s">
        <v>300</v>
      </c>
      <c r="P50" s="116">
        <v>8.4000000000000005E-2</v>
      </c>
      <c r="Q50" s="239">
        <v>12.5</v>
      </c>
      <c r="R50" s="75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</row>
    <row r="51" spans="1:57" s="1" customFormat="1" ht="15" customHeight="1" thickBot="1">
      <c r="A51" s="716"/>
      <c r="B51" s="111" t="s">
        <v>753</v>
      </c>
      <c r="C51" s="698"/>
      <c r="D51" s="698"/>
      <c r="E51" s="699"/>
      <c r="F51" s="699"/>
      <c r="G51" s="667"/>
      <c r="H51" s="488">
        <v>606</v>
      </c>
      <c r="I51" s="440">
        <v>41500</v>
      </c>
      <c r="J51" s="113"/>
      <c r="K51" s="114">
        <f t="shared" si="11"/>
        <v>0</v>
      </c>
      <c r="L51" s="689"/>
      <c r="M51" s="488">
        <f t="shared" si="12"/>
        <v>606</v>
      </c>
      <c r="N51" s="233">
        <f t="shared" si="13"/>
        <v>0</v>
      </c>
      <c r="O51" s="115" t="s">
        <v>296</v>
      </c>
      <c r="P51" s="116">
        <v>0.17599999999999999</v>
      </c>
      <c r="Q51" s="239">
        <v>26</v>
      </c>
      <c r="R51" s="75"/>
      <c r="S51" s="74"/>
      <c r="T51" s="74"/>
      <c r="U51" s="74"/>
      <c r="V51" s="47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</row>
    <row r="52" spans="1:57" s="1" customFormat="1" ht="15" customHeight="1">
      <c r="A52" s="715" t="s">
        <v>754</v>
      </c>
      <c r="B52" s="111" t="s">
        <v>754</v>
      </c>
      <c r="C52" s="724" t="s">
        <v>1692</v>
      </c>
      <c r="D52" s="724" t="s">
        <v>1694</v>
      </c>
      <c r="E52" s="699" t="s">
        <v>543</v>
      </c>
      <c r="F52" s="699" t="s">
        <v>544</v>
      </c>
      <c r="G52" s="676">
        <v>1063</v>
      </c>
      <c r="H52" s="488">
        <v>362</v>
      </c>
      <c r="I52" s="440">
        <v>24800</v>
      </c>
      <c r="J52" s="113"/>
      <c r="K52" s="114">
        <f t="shared" si="11"/>
        <v>0</v>
      </c>
      <c r="L52" s="689">
        <f>SUM(G52-(G52*K52))</f>
        <v>1063</v>
      </c>
      <c r="M52" s="488">
        <f t="shared" si="12"/>
        <v>362</v>
      </c>
      <c r="N52" s="233">
        <f t="shared" si="13"/>
        <v>0</v>
      </c>
      <c r="O52" s="115" t="s">
        <v>300</v>
      </c>
      <c r="P52" s="116">
        <v>8.4000000000000005E-2</v>
      </c>
      <c r="Q52" s="239">
        <v>12.5</v>
      </c>
      <c r="R52" s="75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</row>
    <row r="53" spans="1:57" s="1" customFormat="1" ht="15" customHeight="1" thickBot="1">
      <c r="A53" s="716"/>
      <c r="B53" s="111" t="s">
        <v>755</v>
      </c>
      <c r="C53" s="698"/>
      <c r="D53" s="698"/>
      <c r="E53" s="699"/>
      <c r="F53" s="699"/>
      <c r="G53" s="667"/>
      <c r="H53" s="488">
        <v>701</v>
      </c>
      <c r="I53" s="440">
        <v>48000</v>
      </c>
      <c r="J53" s="113"/>
      <c r="K53" s="114">
        <f t="shared" si="11"/>
        <v>0</v>
      </c>
      <c r="L53" s="689"/>
      <c r="M53" s="488">
        <f t="shared" si="12"/>
        <v>701</v>
      </c>
      <c r="N53" s="233">
        <f t="shared" si="13"/>
        <v>0</v>
      </c>
      <c r="O53" s="115" t="s">
        <v>296</v>
      </c>
      <c r="P53" s="116">
        <v>0.17599999999999999</v>
      </c>
      <c r="Q53" s="239">
        <v>29</v>
      </c>
      <c r="R53" s="75"/>
      <c r="S53" s="74"/>
      <c r="T53" s="74"/>
      <c r="U53" s="74"/>
      <c r="V53" s="47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</row>
    <row r="54" spans="1:57" ht="18" customHeight="1">
      <c r="A54" s="715" t="s">
        <v>756</v>
      </c>
      <c r="B54" s="117" t="s">
        <v>756</v>
      </c>
      <c r="C54" s="724" t="s">
        <v>1690</v>
      </c>
      <c r="D54" s="724" t="s">
        <v>1695</v>
      </c>
      <c r="E54" s="699" t="s">
        <v>543</v>
      </c>
      <c r="F54" s="699" t="s">
        <v>544</v>
      </c>
      <c r="G54" s="676">
        <v>1393</v>
      </c>
      <c r="H54" s="488">
        <v>542</v>
      </c>
      <c r="I54" s="440">
        <v>37100</v>
      </c>
      <c r="J54" s="113"/>
      <c r="K54" s="119">
        <f t="shared" si="11"/>
        <v>0</v>
      </c>
      <c r="L54" s="689">
        <f>SUM(G54-(G54*K54))</f>
        <v>1393</v>
      </c>
      <c r="M54" s="488">
        <f t="shared" si="12"/>
        <v>542</v>
      </c>
      <c r="N54" s="233">
        <f t="shared" si="13"/>
        <v>0</v>
      </c>
      <c r="O54" s="115" t="s">
        <v>300</v>
      </c>
      <c r="P54" s="116">
        <v>8.4000000000000005E-2</v>
      </c>
      <c r="Q54" s="240">
        <v>13</v>
      </c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</row>
    <row r="55" spans="1:57" ht="15" customHeight="1" thickBot="1">
      <c r="A55" s="716"/>
      <c r="B55" s="117" t="s">
        <v>757</v>
      </c>
      <c r="C55" s="698"/>
      <c r="D55" s="698"/>
      <c r="E55" s="699"/>
      <c r="F55" s="699"/>
      <c r="G55" s="667"/>
      <c r="H55" s="488">
        <v>851</v>
      </c>
      <c r="I55" s="440">
        <v>58300</v>
      </c>
      <c r="J55" s="113"/>
      <c r="K55" s="119">
        <f t="shared" si="11"/>
        <v>0</v>
      </c>
      <c r="L55" s="689"/>
      <c r="M55" s="488">
        <f t="shared" si="12"/>
        <v>851</v>
      </c>
      <c r="N55" s="233">
        <f t="shared" si="13"/>
        <v>0</v>
      </c>
      <c r="O55" s="115" t="s">
        <v>298</v>
      </c>
      <c r="P55" s="116">
        <v>0.21199999999999999</v>
      </c>
      <c r="Q55" s="240">
        <v>35</v>
      </c>
      <c r="R55" s="74"/>
      <c r="S55" s="74"/>
      <c r="T55" s="74"/>
      <c r="U55" s="74"/>
      <c r="V55" s="47"/>
      <c r="W55" s="74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  <c r="AZ55" s="74"/>
      <c r="BA55" s="74"/>
      <c r="BB55" s="74"/>
      <c r="BC55" s="74"/>
      <c r="BD55" s="74"/>
      <c r="BE55" s="74"/>
    </row>
    <row r="56" spans="1:57" s="1" customFormat="1" ht="15" customHeight="1">
      <c r="A56" s="715" t="s">
        <v>758</v>
      </c>
      <c r="B56" s="111" t="s">
        <v>758</v>
      </c>
      <c r="C56" s="724" t="s">
        <v>1696</v>
      </c>
      <c r="D56" s="724" t="s">
        <v>1697</v>
      </c>
      <c r="E56" s="699" t="s">
        <v>543</v>
      </c>
      <c r="F56" s="699" t="s">
        <v>544</v>
      </c>
      <c r="G56" s="676">
        <v>1725</v>
      </c>
      <c r="H56" s="488">
        <v>890</v>
      </c>
      <c r="I56" s="440">
        <v>61000</v>
      </c>
      <c r="J56" s="113"/>
      <c r="K56" s="114">
        <f t="shared" si="11"/>
        <v>0</v>
      </c>
      <c r="L56" s="689">
        <f>SUM(G56-(G56*K56))</f>
        <v>1725</v>
      </c>
      <c r="M56" s="488">
        <f t="shared" si="12"/>
        <v>890</v>
      </c>
      <c r="N56" s="233">
        <f t="shared" si="13"/>
        <v>0</v>
      </c>
      <c r="O56" s="115" t="s">
        <v>301</v>
      </c>
      <c r="P56" s="116">
        <v>0.12</v>
      </c>
      <c r="Q56" s="239">
        <v>18</v>
      </c>
      <c r="R56" s="75"/>
      <c r="S56" s="74"/>
      <c r="T56" s="74"/>
      <c r="U56" s="74"/>
      <c r="V56" s="74"/>
      <c r="W56" s="74"/>
      <c r="X56" s="74"/>
      <c r="Y56" s="74"/>
      <c r="Z56" s="74"/>
      <c r="AA56" s="74"/>
      <c r="AB56" s="7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</row>
    <row r="57" spans="1:57" s="1" customFormat="1" ht="15" customHeight="1" thickBot="1">
      <c r="A57" s="716"/>
      <c r="B57" s="111" t="s">
        <v>759</v>
      </c>
      <c r="C57" s="724"/>
      <c r="D57" s="698"/>
      <c r="E57" s="699"/>
      <c r="F57" s="699"/>
      <c r="G57" s="667"/>
      <c r="H57" s="488">
        <v>835</v>
      </c>
      <c r="I57" s="440">
        <v>57200</v>
      </c>
      <c r="J57" s="113"/>
      <c r="K57" s="114">
        <f t="shared" si="11"/>
        <v>0</v>
      </c>
      <c r="L57" s="689"/>
      <c r="M57" s="488">
        <f t="shared" si="12"/>
        <v>835</v>
      </c>
      <c r="N57" s="233">
        <f t="shared" si="13"/>
        <v>0</v>
      </c>
      <c r="O57" s="115" t="s">
        <v>299</v>
      </c>
      <c r="P57" s="116">
        <v>0.24399999999999999</v>
      </c>
      <c r="Q57" s="239">
        <v>40</v>
      </c>
      <c r="R57" s="75"/>
      <c r="S57" s="74"/>
      <c r="T57" s="74"/>
      <c r="U57" s="74"/>
      <c r="V57" s="47"/>
      <c r="W57" s="74"/>
      <c r="X57" s="74"/>
      <c r="Y57" s="74"/>
      <c r="Z57" s="74"/>
      <c r="AA57" s="74"/>
      <c r="AB57" s="7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</row>
    <row r="58" spans="1:57" s="1" customFormat="1" ht="15" customHeight="1">
      <c r="A58" s="715" t="s">
        <v>760</v>
      </c>
      <c r="B58" s="111" t="s">
        <v>760</v>
      </c>
      <c r="C58" s="724" t="s">
        <v>1696</v>
      </c>
      <c r="D58" s="724" t="s">
        <v>1697</v>
      </c>
      <c r="E58" s="699" t="s">
        <v>543</v>
      </c>
      <c r="F58" s="699" t="s">
        <v>544</v>
      </c>
      <c r="G58" s="676">
        <v>1725</v>
      </c>
      <c r="H58" s="488">
        <v>890</v>
      </c>
      <c r="I58" s="440">
        <v>61000</v>
      </c>
      <c r="J58" s="113"/>
      <c r="K58" s="114">
        <f t="shared" si="11"/>
        <v>0</v>
      </c>
      <c r="L58" s="689">
        <f>SUM(G58-(G58*K58))</f>
        <v>1725</v>
      </c>
      <c r="M58" s="488">
        <f t="shared" si="12"/>
        <v>890</v>
      </c>
      <c r="N58" s="233">
        <f t="shared" si="13"/>
        <v>0</v>
      </c>
      <c r="O58" s="115" t="s">
        <v>301</v>
      </c>
      <c r="P58" s="116">
        <v>0.12</v>
      </c>
      <c r="Q58" s="239">
        <v>18</v>
      </c>
      <c r="R58" s="75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</row>
    <row r="59" spans="1:57" s="1" customFormat="1" ht="15" customHeight="1" thickBot="1">
      <c r="A59" s="716"/>
      <c r="B59" s="111" t="s">
        <v>759</v>
      </c>
      <c r="C59" s="724"/>
      <c r="D59" s="698"/>
      <c r="E59" s="699"/>
      <c r="F59" s="699"/>
      <c r="G59" s="667"/>
      <c r="H59" s="488">
        <v>835</v>
      </c>
      <c r="I59" s="440">
        <v>57200</v>
      </c>
      <c r="J59" s="113"/>
      <c r="K59" s="114">
        <f t="shared" si="11"/>
        <v>0</v>
      </c>
      <c r="L59" s="689"/>
      <c r="M59" s="488">
        <f t="shared" si="12"/>
        <v>835</v>
      </c>
      <c r="N59" s="233">
        <f t="shared" si="13"/>
        <v>0</v>
      </c>
      <c r="O59" s="115" t="s">
        <v>299</v>
      </c>
      <c r="P59" s="116">
        <v>0.24399999999999999</v>
      </c>
      <c r="Q59" s="239">
        <v>40</v>
      </c>
      <c r="R59" s="75"/>
      <c r="S59" s="74"/>
      <c r="T59" s="74"/>
      <c r="U59" s="74"/>
      <c r="V59" s="47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</row>
    <row r="60" spans="1:57" ht="15" customHeight="1">
      <c r="A60" s="715" t="s">
        <v>761</v>
      </c>
      <c r="B60" s="117" t="s">
        <v>761</v>
      </c>
      <c r="C60" s="724" t="s">
        <v>1698</v>
      </c>
      <c r="D60" s="724" t="s">
        <v>1699</v>
      </c>
      <c r="E60" s="699" t="s">
        <v>543</v>
      </c>
      <c r="F60" s="699" t="s">
        <v>544</v>
      </c>
      <c r="G60" s="676">
        <v>2072</v>
      </c>
      <c r="H60" s="488">
        <v>1057</v>
      </c>
      <c r="I60" s="440">
        <v>72400</v>
      </c>
      <c r="J60" s="113"/>
      <c r="K60" s="119">
        <f t="shared" si="11"/>
        <v>0</v>
      </c>
      <c r="L60" s="689">
        <f>SUM(G60-(G60*K60))</f>
        <v>2072</v>
      </c>
      <c r="M60" s="488">
        <f t="shared" si="12"/>
        <v>1057</v>
      </c>
      <c r="N60" s="233">
        <f t="shared" si="13"/>
        <v>0</v>
      </c>
      <c r="O60" s="115" t="s">
        <v>301</v>
      </c>
      <c r="P60" s="221">
        <v>0.12</v>
      </c>
      <c r="Q60" s="240">
        <v>18</v>
      </c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</row>
    <row r="61" spans="1:57" ht="15" customHeight="1" thickBot="1">
      <c r="A61" s="716"/>
      <c r="B61" s="117" t="s">
        <v>762</v>
      </c>
      <c r="C61" s="724"/>
      <c r="D61" s="698"/>
      <c r="E61" s="699"/>
      <c r="F61" s="699"/>
      <c r="G61" s="667"/>
      <c r="H61" s="488">
        <v>1015</v>
      </c>
      <c r="I61" s="440">
        <v>69500</v>
      </c>
      <c r="J61" s="113"/>
      <c r="K61" s="119">
        <f t="shared" si="11"/>
        <v>0</v>
      </c>
      <c r="L61" s="689"/>
      <c r="M61" s="488">
        <f t="shared" si="12"/>
        <v>1015</v>
      </c>
      <c r="N61" s="233">
        <f t="shared" si="13"/>
        <v>0</v>
      </c>
      <c r="O61" s="115" t="s">
        <v>302</v>
      </c>
      <c r="P61" s="221">
        <v>0.33600000000000002</v>
      </c>
      <c r="Q61" s="240">
        <v>46</v>
      </c>
      <c r="R61" s="74"/>
      <c r="S61" s="74"/>
      <c r="T61" s="74"/>
      <c r="U61" s="74"/>
      <c r="V61" s="47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</row>
    <row r="62" spans="1:57" ht="15" customHeight="1">
      <c r="A62" s="715" t="s">
        <v>763</v>
      </c>
      <c r="B62" s="117" t="s">
        <v>763</v>
      </c>
      <c r="C62" s="724" t="s">
        <v>1698</v>
      </c>
      <c r="D62" s="724" t="s">
        <v>1699</v>
      </c>
      <c r="E62" s="699" t="s">
        <v>543</v>
      </c>
      <c r="F62" s="699" t="s">
        <v>544</v>
      </c>
      <c r="G62" s="676">
        <v>2072</v>
      </c>
      <c r="H62" s="488">
        <v>1057</v>
      </c>
      <c r="I62" s="440">
        <v>72400</v>
      </c>
      <c r="J62" s="113"/>
      <c r="K62" s="119">
        <f t="shared" si="11"/>
        <v>0</v>
      </c>
      <c r="L62" s="689">
        <f>SUM(G62-(G62*K62))</f>
        <v>2072</v>
      </c>
      <c r="M62" s="488">
        <f t="shared" si="12"/>
        <v>1057</v>
      </c>
      <c r="N62" s="233">
        <f t="shared" si="13"/>
        <v>0</v>
      </c>
      <c r="O62" s="115" t="s">
        <v>301</v>
      </c>
      <c r="P62" s="344">
        <v>0.12</v>
      </c>
      <c r="Q62" s="240">
        <v>18</v>
      </c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</row>
    <row r="63" spans="1:57" ht="15" customHeight="1" thickBot="1">
      <c r="A63" s="716"/>
      <c r="B63" s="117" t="s">
        <v>762</v>
      </c>
      <c r="C63" s="724"/>
      <c r="D63" s="698"/>
      <c r="E63" s="699"/>
      <c r="F63" s="699"/>
      <c r="G63" s="667"/>
      <c r="H63" s="488">
        <v>1015</v>
      </c>
      <c r="I63" s="440">
        <v>69500</v>
      </c>
      <c r="J63" s="113"/>
      <c r="K63" s="119">
        <f t="shared" si="11"/>
        <v>0</v>
      </c>
      <c r="L63" s="689"/>
      <c r="M63" s="488">
        <f t="shared" si="12"/>
        <v>1015</v>
      </c>
      <c r="N63" s="233">
        <f t="shared" si="13"/>
        <v>0</v>
      </c>
      <c r="O63" s="115" t="s">
        <v>302</v>
      </c>
      <c r="P63" s="344">
        <v>0.33600000000000002</v>
      </c>
      <c r="Q63" s="240">
        <v>46</v>
      </c>
      <c r="R63" s="74"/>
      <c r="S63" s="74"/>
      <c r="T63" s="74"/>
      <c r="U63" s="74"/>
      <c r="V63" s="47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</row>
    <row r="64" spans="1:57" s="7" customFormat="1" ht="15" customHeight="1">
      <c r="A64" s="715" t="s">
        <v>764</v>
      </c>
      <c r="B64" s="117" t="s">
        <v>764</v>
      </c>
      <c r="C64" s="724" t="s">
        <v>1700</v>
      </c>
      <c r="D64" s="724" t="s">
        <v>1701</v>
      </c>
      <c r="E64" s="699" t="s">
        <v>543</v>
      </c>
      <c r="F64" s="699" t="s">
        <v>544</v>
      </c>
      <c r="G64" s="676">
        <v>3699</v>
      </c>
      <c r="H64" s="488">
        <v>1479</v>
      </c>
      <c r="I64" s="440">
        <v>101300</v>
      </c>
      <c r="J64" s="113"/>
      <c r="K64" s="119">
        <f t="shared" si="11"/>
        <v>0</v>
      </c>
      <c r="L64" s="689">
        <f>SUM(G64-(G64*K64))</f>
        <v>3699</v>
      </c>
      <c r="M64" s="488">
        <f t="shared" si="12"/>
        <v>1479</v>
      </c>
      <c r="N64" s="233">
        <f t="shared" si="13"/>
        <v>0</v>
      </c>
      <c r="O64" s="115" t="s">
        <v>223</v>
      </c>
      <c r="P64" s="221">
        <v>0.5</v>
      </c>
      <c r="Q64" s="240">
        <v>24.5</v>
      </c>
      <c r="R64" s="47"/>
      <c r="S64" s="74"/>
      <c r="T64" s="74"/>
      <c r="U64" s="74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</row>
    <row r="65" spans="1:57" s="7" customFormat="1" ht="15" customHeight="1" thickBot="1">
      <c r="A65" s="716"/>
      <c r="B65" s="117" t="s">
        <v>765</v>
      </c>
      <c r="C65" s="724"/>
      <c r="D65" s="698"/>
      <c r="E65" s="699"/>
      <c r="F65" s="699"/>
      <c r="G65" s="667"/>
      <c r="H65" s="488">
        <v>2220</v>
      </c>
      <c r="I65" s="440">
        <v>152000</v>
      </c>
      <c r="J65" s="113"/>
      <c r="K65" s="119">
        <f t="shared" si="11"/>
        <v>0</v>
      </c>
      <c r="L65" s="689"/>
      <c r="M65" s="488">
        <f t="shared" si="12"/>
        <v>2220</v>
      </c>
      <c r="N65" s="233">
        <f t="shared" si="13"/>
        <v>0</v>
      </c>
      <c r="O65" s="115" t="s">
        <v>498</v>
      </c>
      <c r="P65" s="221">
        <v>0.23699999999999999</v>
      </c>
      <c r="Q65" s="240">
        <v>60</v>
      </c>
      <c r="R65" s="47"/>
      <c r="S65" s="74"/>
      <c r="T65" s="74"/>
      <c r="U65" s="74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</row>
    <row r="66" spans="1:57" s="7" customFormat="1" ht="15" customHeight="1">
      <c r="A66" s="715" t="s">
        <v>766</v>
      </c>
      <c r="B66" s="117" t="s">
        <v>766</v>
      </c>
      <c r="C66" s="724" t="s">
        <v>1702</v>
      </c>
      <c r="D66" s="724" t="s">
        <v>1703</v>
      </c>
      <c r="E66" s="699" t="s">
        <v>543</v>
      </c>
      <c r="F66" s="699" t="s">
        <v>544</v>
      </c>
      <c r="G66" s="676">
        <v>4622</v>
      </c>
      <c r="H66" s="488">
        <v>1847</v>
      </c>
      <c r="I66" s="440">
        <v>126500</v>
      </c>
      <c r="J66" s="206"/>
      <c r="K66" s="119">
        <f t="shared" si="11"/>
        <v>0</v>
      </c>
      <c r="L66" s="689">
        <f>SUM(G66-(G66*K66))</f>
        <v>4622</v>
      </c>
      <c r="M66" s="488">
        <f t="shared" si="12"/>
        <v>1847</v>
      </c>
      <c r="N66" s="233">
        <f t="shared" si="13"/>
        <v>0</v>
      </c>
      <c r="O66" s="115" t="s">
        <v>223</v>
      </c>
      <c r="P66" s="207">
        <v>0.5</v>
      </c>
      <c r="Q66" s="242">
        <v>24.5</v>
      </c>
      <c r="R66" s="47"/>
      <c r="S66" s="74"/>
      <c r="T66" s="74"/>
      <c r="U66" s="74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</row>
    <row r="67" spans="1:57" s="7" customFormat="1" ht="15" customHeight="1" thickBot="1">
      <c r="A67" s="716"/>
      <c r="B67" s="117" t="s">
        <v>767</v>
      </c>
      <c r="C67" s="724"/>
      <c r="D67" s="698"/>
      <c r="E67" s="699"/>
      <c r="F67" s="699"/>
      <c r="G67" s="667"/>
      <c r="H67" s="488">
        <v>2775</v>
      </c>
      <c r="I67" s="440">
        <v>190000</v>
      </c>
      <c r="J67" s="206"/>
      <c r="K67" s="119">
        <f t="shared" si="11"/>
        <v>0</v>
      </c>
      <c r="L67" s="689"/>
      <c r="M67" s="488">
        <f t="shared" si="12"/>
        <v>2775</v>
      </c>
      <c r="N67" s="233">
        <f t="shared" si="13"/>
        <v>0</v>
      </c>
      <c r="O67" s="115" t="s">
        <v>498</v>
      </c>
      <c r="P67" s="207">
        <v>0.23699999999999999</v>
      </c>
      <c r="Q67" s="242">
        <v>60</v>
      </c>
      <c r="R67" s="47"/>
      <c r="S67" s="74"/>
      <c r="T67" s="74"/>
      <c r="U67" s="74"/>
      <c r="V67" s="47"/>
      <c r="W67" s="47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</row>
    <row r="68" spans="1:57" s="1" customFormat="1" ht="29.45" customHeight="1">
      <c r="A68" s="728" t="s">
        <v>335</v>
      </c>
      <c r="B68" s="726"/>
      <c r="C68" s="726"/>
      <c r="D68" s="726"/>
      <c r="E68" s="726"/>
      <c r="F68" s="726"/>
      <c r="G68" s="726"/>
      <c r="H68" s="726"/>
      <c r="I68" s="726"/>
      <c r="J68" s="726"/>
      <c r="K68" s="726"/>
      <c r="L68" s="726"/>
      <c r="M68" s="726"/>
      <c r="N68" s="726"/>
      <c r="O68" s="726"/>
      <c r="P68" s="726"/>
      <c r="Q68" s="727"/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</row>
    <row r="69" spans="1:57" ht="29.45" customHeight="1">
      <c r="A69" s="717" t="s">
        <v>294</v>
      </c>
      <c r="B69" s="717"/>
      <c r="C69" s="717"/>
      <c r="D69" s="717"/>
      <c r="E69" s="717"/>
      <c r="F69" s="717"/>
      <c r="G69" s="717"/>
      <c r="H69" s="717"/>
      <c r="I69" s="717"/>
      <c r="J69" s="717"/>
      <c r="K69" s="717"/>
      <c r="L69" s="717"/>
      <c r="M69" s="717"/>
      <c r="N69" s="717"/>
      <c r="O69" s="717"/>
      <c r="P69" s="717"/>
      <c r="Q69" s="717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</row>
    <row r="70" spans="1:57" ht="29.45" customHeight="1" thickBot="1">
      <c r="A70" s="692" t="s">
        <v>1646</v>
      </c>
      <c r="B70" s="693"/>
      <c r="C70" s="693"/>
      <c r="D70" s="693"/>
      <c r="E70" s="693"/>
      <c r="F70" s="693"/>
      <c r="G70" s="693"/>
      <c r="H70" s="693"/>
      <c r="I70" s="693"/>
      <c r="J70" s="693"/>
      <c r="K70" s="693"/>
      <c r="L70" s="693"/>
      <c r="M70" s="693"/>
      <c r="N70" s="693"/>
      <c r="O70" s="693"/>
      <c r="P70" s="693"/>
      <c r="Q70" s="694"/>
      <c r="R70" s="74"/>
      <c r="S70" s="74"/>
      <c r="T70" s="74"/>
      <c r="U70" s="74"/>
      <c r="V70" s="74"/>
      <c r="W70" s="74"/>
      <c r="X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</row>
    <row r="71" spans="1:57" s="1" customFormat="1" ht="15" customHeight="1">
      <c r="A71" s="759" t="s">
        <v>1647</v>
      </c>
      <c r="B71" s="567" t="s">
        <v>1647</v>
      </c>
      <c r="C71" s="724" t="s">
        <v>1705</v>
      </c>
      <c r="D71" s="724" t="s">
        <v>1677</v>
      </c>
      <c r="E71" s="699" t="s">
        <v>543</v>
      </c>
      <c r="F71" s="699" t="s">
        <v>544</v>
      </c>
      <c r="G71" s="713">
        <v>673</v>
      </c>
      <c r="H71" s="488">
        <v>270</v>
      </c>
      <c r="I71" s="440">
        <v>18500</v>
      </c>
      <c r="J71" s="113"/>
      <c r="K71" s="114">
        <f t="shared" ref="K71:K80" si="14">$D$3</f>
        <v>0</v>
      </c>
      <c r="L71" s="689">
        <f>SUM(G71-(G71*K71))</f>
        <v>673</v>
      </c>
      <c r="M71" s="488">
        <f t="shared" ref="M71:M80" si="15">SUM(H71-(H71*K71))</f>
        <v>270</v>
      </c>
      <c r="N71" s="233">
        <f t="shared" ref="N71:N80" si="16">J71*M71</f>
        <v>0</v>
      </c>
      <c r="O71" s="115" t="s">
        <v>295</v>
      </c>
      <c r="P71" s="116">
        <v>8.1000000000000003E-2</v>
      </c>
      <c r="Q71" s="239">
        <v>11</v>
      </c>
      <c r="R71" s="75"/>
      <c r="S71" s="74"/>
      <c r="T71" s="74"/>
      <c r="U71" s="74"/>
      <c r="V71" s="74"/>
      <c r="W71" s="34"/>
      <c r="X71" s="34"/>
      <c r="Y71" s="34"/>
      <c r="Z71" s="34"/>
      <c r="AA71" s="3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</row>
    <row r="72" spans="1:57" s="1" customFormat="1" ht="15" customHeight="1" thickBot="1">
      <c r="A72" s="760"/>
      <c r="B72" s="567" t="s">
        <v>1648</v>
      </c>
      <c r="C72" s="698"/>
      <c r="D72" s="698"/>
      <c r="E72" s="699"/>
      <c r="F72" s="699"/>
      <c r="G72" s="714"/>
      <c r="H72" s="488">
        <v>403</v>
      </c>
      <c r="I72" s="440">
        <v>27600</v>
      </c>
      <c r="J72" s="113"/>
      <c r="K72" s="114">
        <f t="shared" si="14"/>
        <v>0</v>
      </c>
      <c r="L72" s="689"/>
      <c r="M72" s="488">
        <f t="shared" si="15"/>
        <v>403</v>
      </c>
      <c r="N72" s="233">
        <f t="shared" si="16"/>
        <v>0</v>
      </c>
      <c r="O72" s="115" t="s">
        <v>296</v>
      </c>
      <c r="P72" s="116">
        <v>0.17599999999999999</v>
      </c>
      <c r="Q72" s="239">
        <v>25</v>
      </c>
      <c r="R72" s="75"/>
      <c r="S72" s="74"/>
      <c r="T72" s="74"/>
      <c r="U72" s="74"/>
      <c r="V72" s="47"/>
      <c r="W72" s="34"/>
      <c r="X72" s="34"/>
      <c r="Y72" s="34"/>
      <c r="Z72" s="34"/>
      <c r="AA72" s="3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</row>
    <row r="73" spans="1:57" s="1" customFormat="1" ht="15" customHeight="1">
      <c r="A73" s="715" t="s">
        <v>1719</v>
      </c>
      <c r="B73" s="111" t="s">
        <v>1719</v>
      </c>
      <c r="C73" s="724" t="s">
        <v>1706</v>
      </c>
      <c r="D73" s="724" t="s">
        <v>1707</v>
      </c>
      <c r="E73" s="699" t="s">
        <v>543</v>
      </c>
      <c r="F73" s="699" t="s">
        <v>544</v>
      </c>
      <c r="G73" s="713">
        <v>701</v>
      </c>
      <c r="H73" s="488">
        <v>280</v>
      </c>
      <c r="I73" s="440">
        <v>19200</v>
      </c>
      <c r="J73" s="113"/>
      <c r="K73" s="114">
        <f t="shared" si="14"/>
        <v>0</v>
      </c>
      <c r="L73" s="689">
        <f>SUM(G73-(G73*K73))</f>
        <v>701</v>
      </c>
      <c r="M73" s="488">
        <f t="shared" si="15"/>
        <v>280</v>
      </c>
      <c r="N73" s="233">
        <f t="shared" si="16"/>
        <v>0</v>
      </c>
      <c r="O73" s="115" t="s">
        <v>295</v>
      </c>
      <c r="P73" s="116">
        <v>8.1000000000000003E-2</v>
      </c>
      <c r="Q73" s="239">
        <v>11</v>
      </c>
      <c r="R73" s="75"/>
      <c r="S73" s="74"/>
      <c r="T73" s="74"/>
      <c r="U73" s="74"/>
      <c r="V73" s="74"/>
      <c r="W73" s="34"/>
      <c r="X73" s="34"/>
      <c r="Y73" s="34"/>
      <c r="Z73" s="34"/>
      <c r="AA73" s="3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</row>
    <row r="74" spans="1:57" s="1" customFormat="1" ht="15" customHeight="1" thickBot="1">
      <c r="A74" s="716"/>
      <c r="B74" s="111" t="s">
        <v>1721</v>
      </c>
      <c r="C74" s="698"/>
      <c r="D74" s="698"/>
      <c r="E74" s="699"/>
      <c r="F74" s="699"/>
      <c r="G74" s="714"/>
      <c r="H74" s="488">
        <v>421</v>
      </c>
      <c r="I74" s="440">
        <v>28900</v>
      </c>
      <c r="J74" s="113"/>
      <c r="K74" s="114">
        <f t="shared" si="14"/>
        <v>0</v>
      </c>
      <c r="L74" s="689"/>
      <c r="M74" s="488">
        <f t="shared" si="15"/>
        <v>421</v>
      </c>
      <c r="N74" s="233">
        <f t="shared" si="16"/>
        <v>0</v>
      </c>
      <c r="O74" s="115" t="s">
        <v>296</v>
      </c>
      <c r="P74" s="116">
        <v>0.17599999999999999</v>
      </c>
      <c r="Q74" s="239">
        <v>25</v>
      </c>
      <c r="R74" s="75"/>
      <c r="S74" s="74"/>
      <c r="T74" s="74"/>
      <c r="U74" s="74"/>
      <c r="V74" s="47"/>
      <c r="W74" s="34"/>
      <c r="X74" s="34"/>
      <c r="Y74" s="34"/>
      <c r="Z74" s="34"/>
      <c r="AA74" s="3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</row>
    <row r="75" spans="1:57" s="1" customFormat="1" ht="15" customHeight="1">
      <c r="A75" s="715" t="s">
        <v>1720</v>
      </c>
      <c r="B75" s="111" t="s">
        <v>1720</v>
      </c>
      <c r="C75" s="724" t="s">
        <v>1708</v>
      </c>
      <c r="D75" s="724" t="s">
        <v>1293</v>
      </c>
      <c r="E75" s="699" t="s">
        <v>543</v>
      </c>
      <c r="F75" s="699" t="s">
        <v>544</v>
      </c>
      <c r="G75" s="713">
        <v>787</v>
      </c>
      <c r="H75" s="488">
        <v>314</v>
      </c>
      <c r="I75" s="440">
        <v>21500</v>
      </c>
      <c r="J75" s="113"/>
      <c r="K75" s="114">
        <f t="shared" si="14"/>
        <v>0</v>
      </c>
      <c r="L75" s="689">
        <f>SUM(G75-(G75*K75))</f>
        <v>787</v>
      </c>
      <c r="M75" s="488">
        <f t="shared" si="15"/>
        <v>314</v>
      </c>
      <c r="N75" s="233">
        <f t="shared" si="16"/>
        <v>0</v>
      </c>
      <c r="O75" s="115" t="s">
        <v>295</v>
      </c>
      <c r="P75" s="116">
        <v>8.1000000000000003E-2</v>
      </c>
      <c r="Q75" s="239">
        <v>11</v>
      </c>
      <c r="R75" s="75"/>
      <c r="S75" s="74"/>
      <c r="T75" s="74"/>
      <c r="U75" s="74"/>
      <c r="V75" s="34"/>
      <c r="W75" s="34"/>
      <c r="X75" s="34"/>
      <c r="Y75" s="34"/>
      <c r="Z75" s="34"/>
      <c r="AA75" s="3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</row>
    <row r="76" spans="1:57" s="1" customFormat="1" ht="15" customHeight="1" thickBot="1">
      <c r="A76" s="716"/>
      <c r="B76" s="111" t="s">
        <v>1722</v>
      </c>
      <c r="C76" s="698"/>
      <c r="D76" s="698"/>
      <c r="E76" s="699"/>
      <c r="F76" s="699"/>
      <c r="G76" s="714"/>
      <c r="H76" s="488">
        <v>473</v>
      </c>
      <c r="I76" s="440">
        <v>32400</v>
      </c>
      <c r="J76" s="113"/>
      <c r="K76" s="114">
        <f t="shared" si="14"/>
        <v>0</v>
      </c>
      <c r="L76" s="689"/>
      <c r="M76" s="488">
        <f t="shared" si="15"/>
        <v>473</v>
      </c>
      <c r="N76" s="233">
        <f t="shared" si="16"/>
        <v>0</v>
      </c>
      <c r="O76" s="115" t="s">
        <v>296</v>
      </c>
      <c r="P76" s="116">
        <v>0.17599999999999999</v>
      </c>
      <c r="Q76" s="239">
        <v>27</v>
      </c>
      <c r="R76" s="75"/>
      <c r="S76" s="74"/>
      <c r="T76" s="74"/>
      <c r="U76" s="74"/>
      <c r="V76" s="47"/>
      <c r="W76" s="34"/>
      <c r="X76" s="34"/>
      <c r="Y76" s="34"/>
      <c r="Z76" s="34"/>
      <c r="AA76" s="3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</row>
    <row r="77" spans="1:57" s="1" customFormat="1" ht="15" customHeight="1">
      <c r="A77" s="715" t="s">
        <v>772</v>
      </c>
      <c r="B77" s="111" t="s">
        <v>772</v>
      </c>
      <c r="C77" s="724" t="s">
        <v>1709</v>
      </c>
      <c r="D77" s="724" t="s">
        <v>1710</v>
      </c>
      <c r="E77" s="699" t="s">
        <v>543</v>
      </c>
      <c r="F77" s="699" t="s">
        <v>544</v>
      </c>
      <c r="G77" s="713">
        <v>1467</v>
      </c>
      <c r="H77" s="488">
        <v>759</v>
      </c>
      <c r="I77" s="440">
        <v>52000</v>
      </c>
      <c r="J77" s="113"/>
      <c r="K77" s="114">
        <f t="shared" si="14"/>
        <v>0</v>
      </c>
      <c r="L77" s="689">
        <f>SUM(G77-(G77*K77))</f>
        <v>1467</v>
      </c>
      <c r="M77" s="488">
        <f t="shared" si="15"/>
        <v>759</v>
      </c>
      <c r="N77" s="233">
        <f t="shared" si="16"/>
        <v>0</v>
      </c>
      <c r="O77" s="115" t="s">
        <v>297</v>
      </c>
      <c r="P77" s="116">
        <v>0.10100000000000001</v>
      </c>
      <c r="Q77" s="239">
        <v>12</v>
      </c>
      <c r="R77" s="75"/>
      <c r="S77" s="74"/>
      <c r="T77" s="74"/>
      <c r="U77" s="74"/>
      <c r="V77" s="34"/>
      <c r="W77" s="34"/>
      <c r="X77" s="34"/>
      <c r="Y77" s="34"/>
      <c r="Z77" s="34"/>
      <c r="AA77" s="3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</row>
    <row r="78" spans="1:57" s="1" customFormat="1" ht="15" customHeight="1" thickBot="1">
      <c r="A78" s="716"/>
      <c r="B78" s="111" t="s">
        <v>1898</v>
      </c>
      <c r="C78" s="698"/>
      <c r="D78" s="698"/>
      <c r="E78" s="699"/>
      <c r="F78" s="699"/>
      <c r="G78" s="714"/>
      <c r="H78" s="488">
        <v>708</v>
      </c>
      <c r="I78" s="440">
        <v>48500</v>
      </c>
      <c r="J78" s="113"/>
      <c r="K78" s="114">
        <f t="shared" si="14"/>
        <v>0</v>
      </c>
      <c r="L78" s="689"/>
      <c r="M78" s="488">
        <f t="shared" si="15"/>
        <v>708</v>
      </c>
      <c r="N78" s="233">
        <f t="shared" si="16"/>
        <v>0</v>
      </c>
      <c r="O78" s="115" t="s">
        <v>298</v>
      </c>
      <c r="P78" s="116">
        <v>0.21199999999999999</v>
      </c>
      <c r="Q78" s="239">
        <v>36</v>
      </c>
      <c r="R78" s="75"/>
      <c r="S78" s="74"/>
      <c r="T78" s="74"/>
      <c r="U78" s="74"/>
      <c r="V78" s="47"/>
      <c r="W78" s="34"/>
      <c r="X78" s="34"/>
      <c r="Y78" s="34"/>
      <c r="Z78" s="34"/>
      <c r="AA78" s="3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</row>
    <row r="79" spans="1:57" s="1" customFormat="1" ht="15" customHeight="1">
      <c r="A79" s="715" t="s">
        <v>773</v>
      </c>
      <c r="B79" s="111" t="s">
        <v>773</v>
      </c>
      <c r="C79" s="724" t="s">
        <v>1711</v>
      </c>
      <c r="D79" s="724" t="s">
        <v>1712</v>
      </c>
      <c r="E79" s="699" t="s">
        <v>543</v>
      </c>
      <c r="F79" s="699" t="s">
        <v>544</v>
      </c>
      <c r="G79" s="713">
        <v>1773</v>
      </c>
      <c r="H79" s="488">
        <v>904</v>
      </c>
      <c r="I79" s="440">
        <v>61900</v>
      </c>
      <c r="J79" s="113"/>
      <c r="K79" s="114">
        <f t="shared" si="14"/>
        <v>0</v>
      </c>
      <c r="L79" s="689">
        <f>SUM(G79-(G79*K79))</f>
        <v>1773</v>
      </c>
      <c r="M79" s="488">
        <f t="shared" si="15"/>
        <v>904</v>
      </c>
      <c r="N79" s="233">
        <f t="shared" si="16"/>
        <v>0</v>
      </c>
      <c r="O79" s="115" t="s">
        <v>297</v>
      </c>
      <c r="P79" s="116">
        <v>0.10100000000000001</v>
      </c>
      <c r="Q79" s="239">
        <v>12.5</v>
      </c>
      <c r="R79" s="75"/>
      <c r="S79" s="74"/>
      <c r="T79" s="74"/>
      <c r="U79" s="74"/>
      <c r="V79" s="34"/>
      <c r="W79" s="34"/>
      <c r="X79" s="34"/>
      <c r="Y79" s="34"/>
      <c r="Z79" s="34"/>
      <c r="AA79" s="3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</row>
    <row r="80" spans="1:57" s="1" customFormat="1" ht="15" customHeight="1" thickBot="1">
      <c r="A80" s="716"/>
      <c r="B80" s="111" t="s">
        <v>1899</v>
      </c>
      <c r="C80" s="698"/>
      <c r="D80" s="698"/>
      <c r="E80" s="699"/>
      <c r="F80" s="699"/>
      <c r="G80" s="714"/>
      <c r="H80" s="488">
        <v>869</v>
      </c>
      <c r="I80" s="440">
        <v>59500</v>
      </c>
      <c r="J80" s="113"/>
      <c r="K80" s="114">
        <f t="shared" si="14"/>
        <v>0</v>
      </c>
      <c r="L80" s="689"/>
      <c r="M80" s="488">
        <f t="shared" si="15"/>
        <v>869</v>
      </c>
      <c r="N80" s="233">
        <f t="shared" si="16"/>
        <v>0</v>
      </c>
      <c r="O80" s="115" t="s">
        <v>299</v>
      </c>
      <c r="P80" s="116">
        <v>0.24399999999999999</v>
      </c>
      <c r="Q80" s="239">
        <v>42</v>
      </c>
      <c r="R80" s="75"/>
      <c r="S80" s="74"/>
      <c r="T80" s="74"/>
      <c r="U80" s="74"/>
      <c r="V80" s="47"/>
      <c r="W80" s="34"/>
      <c r="X80" s="34"/>
      <c r="Y80" s="34"/>
      <c r="Z80" s="34"/>
      <c r="AA80" s="3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</row>
    <row r="81" spans="1:57" s="1" customFormat="1" ht="29.45" customHeight="1">
      <c r="A81" s="725" t="s">
        <v>210</v>
      </c>
      <c r="B81" s="726"/>
      <c r="C81" s="726"/>
      <c r="D81" s="726"/>
      <c r="E81" s="726"/>
      <c r="F81" s="726"/>
      <c r="G81" s="726"/>
      <c r="H81" s="726"/>
      <c r="I81" s="726"/>
      <c r="J81" s="726"/>
      <c r="K81" s="726"/>
      <c r="L81" s="726"/>
      <c r="M81" s="726"/>
      <c r="N81" s="726"/>
      <c r="O81" s="726"/>
      <c r="P81" s="726"/>
      <c r="Q81" s="727"/>
      <c r="R81" s="74"/>
      <c r="S81" s="74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</row>
    <row r="82" spans="1:57" ht="29.45" customHeight="1">
      <c r="A82" s="717" t="s">
        <v>30</v>
      </c>
      <c r="B82" s="717"/>
      <c r="C82" s="717"/>
      <c r="D82" s="717"/>
      <c r="E82" s="717"/>
      <c r="F82" s="717"/>
      <c r="G82" s="717"/>
      <c r="H82" s="717"/>
      <c r="I82" s="717"/>
      <c r="J82" s="717"/>
      <c r="K82" s="717"/>
      <c r="L82" s="717"/>
      <c r="M82" s="717"/>
      <c r="N82" s="717"/>
      <c r="O82" s="717"/>
      <c r="P82" s="717"/>
      <c r="Q82" s="717"/>
      <c r="R82" s="74"/>
      <c r="S82" s="74"/>
      <c r="T82" s="74"/>
      <c r="U82" s="74"/>
      <c r="V82" s="74"/>
      <c r="W82" s="74"/>
      <c r="X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</row>
    <row r="83" spans="1:57" ht="29.45" customHeight="1" thickBot="1">
      <c r="A83" s="692" t="s">
        <v>1675</v>
      </c>
      <c r="B83" s="693"/>
      <c r="C83" s="693"/>
      <c r="D83" s="693"/>
      <c r="E83" s="693"/>
      <c r="F83" s="693"/>
      <c r="G83" s="693"/>
      <c r="H83" s="693"/>
      <c r="I83" s="693"/>
      <c r="J83" s="693"/>
      <c r="K83" s="693"/>
      <c r="L83" s="693"/>
      <c r="M83" s="693"/>
      <c r="N83" s="693"/>
      <c r="O83" s="693"/>
      <c r="P83" s="693"/>
      <c r="Q83" s="694"/>
      <c r="R83" s="74"/>
      <c r="S83" s="74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</row>
    <row r="84" spans="1:57" s="7" customFormat="1" ht="15" customHeight="1">
      <c r="A84" s="715" t="s">
        <v>774</v>
      </c>
      <c r="B84" s="111" t="s">
        <v>774</v>
      </c>
      <c r="C84" s="697" t="s">
        <v>1704</v>
      </c>
      <c r="D84" s="697" t="s">
        <v>1701</v>
      </c>
      <c r="E84" s="699" t="s">
        <v>543</v>
      </c>
      <c r="F84" s="699" t="s">
        <v>544</v>
      </c>
      <c r="G84" s="713">
        <v>4214</v>
      </c>
      <c r="H84" s="488">
        <v>1686</v>
      </c>
      <c r="I84" s="539">
        <v>105300</v>
      </c>
      <c r="J84" s="113"/>
      <c r="K84" s="119">
        <f>$H$3</f>
        <v>0</v>
      </c>
      <c r="L84" s="689">
        <f>SUM(G84-(G84*K84))</f>
        <v>4214</v>
      </c>
      <c r="M84" s="488">
        <f>SUM(H84-(H84*K84))</f>
        <v>1686</v>
      </c>
      <c r="N84" s="233">
        <f>J84*M84</f>
        <v>0</v>
      </c>
      <c r="O84" s="115" t="s">
        <v>223</v>
      </c>
      <c r="P84" s="116">
        <v>0.23</v>
      </c>
      <c r="Q84" s="243">
        <v>24</v>
      </c>
      <c r="R84" s="74"/>
      <c r="S84" s="74"/>
      <c r="T84" s="74"/>
      <c r="U84" s="74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</row>
    <row r="85" spans="1:57" s="7" customFormat="1" ht="15" customHeight="1" thickBot="1">
      <c r="A85" s="716"/>
      <c r="B85" s="111" t="s">
        <v>775</v>
      </c>
      <c r="C85" s="698"/>
      <c r="D85" s="698"/>
      <c r="E85" s="699"/>
      <c r="F85" s="699"/>
      <c r="G85" s="714"/>
      <c r="H85" s="488">
        <v>2528</v>
      </c>
      <c r="I85" s="539">
        <v>157800</v>
      </c>
      <c r="J85" s="113"/>
      <c r="K85" s="119">
        <f>$H$3</f>
        <v>0</v>
      </c>
      <c r="L85" s="689"/>
      <c r="M85" s="488">
        <f>SUM(H85-(H85*K85))</f>
        <v>2528</v>
      </c>
      <c r="N85" s="233">
        <f>J85*M85</f>
        <v>0</v>
      </c>
      <c r="O85" s="115" t="s">
        <v>101</v>
      </c>
      <c r="P85" s="116">
        <v>0.45300000000000001</v>
      </c>
      <c r="Q85" s="243">
        <v>69</v>
      </c>
      <c r="R85" s="74"/>
      <c r="S85" s="74"/>
      <c r="T85" s="74"/>
      <c r="U85" s="74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</row>
    <row r="86" spans="1:57" s="7" customFormat="1" ht="15" customHeight="1">
      <c r="A86" s="715" t="s">
        <v>776</v>
      </c>
      <c r="B86" s="111" t="s">
        <v>776</v>
      </c>
      <c r="C86" s="697" t="s">
        <v>1713</v>
      </c>
      <c r="D86" s="697" t="s">
        <v>1714</v>
      </c>
      <c r="E86" s="699" t="s">
        <v>544</v>
      </c>
      <c r="F86" s="699" t="s">
        <v>544</v>
      </c>
      <c r="G86" s="713">
        <v>5265</v>
      </c>
      <c r="H86" s="488">
        <v>2104</v>
      </c>
      <c r="I86" s="539">
        <v>131300</v>
      </c>
      <c r="J86" s="113"/>
      <c r="K86" s="119">
        <f>$H$3</f>
        <v>0</v>
      </c>
      <c r="L86" s="689">
        <f>SUM(G86-(G86*K86))</f>
        <v>5265</v>
      </c>
      <c r="M86" s="488">
        <f>SUM(H86-(H86*K86))</f>
        <v>2104</v>
      </c>
      <c r="N86" s="233">
        <f>J86*M86</f>
        <v>0</v>
      </c>
      <c r="O86" s="115" t="s">
        <v>223</v>
      </c>
      <c r="P86" s="116">
        <v>0.23</v>
      </c>
      <c r="Q86" s="243">
        <v>24</v>
      </c>
      <c r="R86" s="74"/>
      <c r="S86" s="74"/>
      <c r="T86" s="74"/>
      <c r="U86" s="74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</row>
    <row r="87" spans="1:57" s="7" customFormat="1" ht="15" customHeight="1" thickBot="1">
      <c r="A87" s="716"/>
      <c r="B87" s="111" t="s">
        <v>777</v>
      </c>
      <c r="C87" s="698"/>
      <c r="D87" s="698"/>
      <c r="E87" s="699"/>
      <c r="F87" s="699"/>
      <c r="G87" s="714"/>
      <c r="H87" s="488">
        <v>3161</v>
      </c>
      <c r="I87" s="539">
        <v>197300</v>
      </c>
      <c r="J87" s="113"/>
      <c r="K87" s="119">
        <f>$H$3</f>
        <v>0</v>
      </c>
      <c r="L87" s="689"/>
      <c r="M87" s="488">
        <f>SUM(H87-(H87*K87))</f>
        <v>3161</v>
      </c>
      <c r="N87" s="233">
        <f>J87*M87</f>
        <v>0</v>
      </c>
      <c r="O87" s="115" t="s">
        <v>101</v>
      </c>
      <c r="P87" s="116">
        <v>0.45300000000000001</v>
      </c>
      <c r="Q87" s="243">
        <v>69</v>
      </c>
      <c r="R87" s="74"/>
      <c r="S87" s="74"/>
      <c r="T87" s="74"/>
      <c r="U87" s="74"/>
      <c r="V87" s="47"/>
      <c r="W87" s="47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</row>
    <row r="88" spans="1:57" s="1" customFormat="1" ht="28.5" customHeight="1">
      <c r="A88" s="725" t="s">
        <v>1649</v>
      </c>
      <c r="B88" s="726"/>
      <c r="C88" s="726"/>
      <c r="D88" s="726"/>
      <c r="E88" s="726"/>
      <c r="F88" s="726"/>
      <c r="G88" s="726"/>
      <c r="H88" s="726"/>
      <c r="I88" s="726"/>
      <c r="J88" s="726"/>
      <c r="K88" s="726"/>
      <c r="L88" s="726"/>
      <c r="M88" s="726"/>
      <c r="N88" s="726"/>
      <c r="O88" s="726"/>
      <c r="P88" s="726"/>
      <c r="Q88" s="727"/>
      <c r="R88" s="74"/>
      <c r="S88" s="74"/>
      <c r="T88" s="74"/>
      <c r="U88" s="74"/>
      <c r="V88" s="74"/>
      <c r="W88" s="74"/>
      <c r="X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</row>
    <row r="89" spans="1:57" ht="28.5" customHeight="1">
      <c r="A89" s="717" t="s">
        <v>30</v>
      </c>
      <c r="B89" s="717"/>
      <c r="C89" s="717"/>
      <c r="D89" s="717"/>
      <c r="E89" s="717"/>
      <c r="F89" s="717"/>
      <c r="G89" s="717"/>
      <c r="H89" s="717"/>
      <c r="I89" s="717"/>
      <c r="J89" s="717"/>
      <c r="K89" s="717"/>
      <c r="L89" s="717"/>
      <c r="M89" s="717"/>
      <c r="N89" s="717"/>
      <c r="O89" s="717"/>
      <c r="P89" s="717"/>
      <c r="Q89" s="717"/>
      <c r="R89" s="74"/>
      <c r="S89" s="74"/>
      <c r="T89" s="74"/>
      <c r="U89" s="74"/>
      <c r="V89" s="74"/>
      <c r="W89" s="549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</row>
    <row r="90" spans="1:57" ht="28.5" customHeight="1">
      <c r="A90" s="692" t="s">
        <v>1657</v>
      </c>
      <c r="B90" s="693"/>
      <c r="C90" s="693"/>
      <c r="D90" s="693"/>
      <c r="E90" s="693"/>
      <c r="F90" s="693"/>
      <c r="G90" s="693"/>
      <c r="H90" s="693"/>
      <c r="I90" s="693"/>
      <c r="J90" s="693"/>
      <c r="K90" s="693"/>
      <c r="L90" s="693"/>
      <c r="M90" s="693"/>
      <c r="N90" s="693"/>
      <c r="O90" s="693"/>
      <c r="P90" s="693"/>
      <c r="Q90" s="694"/>
      <c r="R90" s="74"/>
      <c r="S90" s="74"/>
      <c r="T90" s="74"/>
      <c r="U90" s="74"/>
      <c r="V90" s="74"/>
      <c r="W90" s="74"/>
      <c r="X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</row>
    <row r="91" spans="1:57" s="7" customFormat="1" ht="15" customHeight="1">
      <c r="A91" s="718" t="s">
        <v>1278</v>
      </c>
      <c r="B91" s="111" t="s">
        <v>1275</v>
      </c>
      <c r="C91" s="697" t="s">
        <v>1715</v>
      </c>
      <c r="D91" s="697" t="s">
        <v>1716</v>
      </c>
      <c r="E91" s="699" t="s">
        <v>542</v>
      </c>
      <c r="F91" s="699" t="s">
        <v>543</v>
      </c>
      <c r="G91" s="690">
        <v>1439</v>
      </c>
      <c r="H91" s="488">
        <v>505</v>
      </c>
      <c r="I91" s="539">
        <v>34600</v>
      </c>
      <c r="J91" s="483"/>
      <c r="K91" s="114">
        <f t="shared" ref="K91:K94" si="17">$D$3</f>
        <v>0</v>
      </c>
      <c r="L91" s="689">
        <f>SUM(G91-(G91*K91))</f>
        <v>1439</v>
      </c>
      <c r="M91" s="488">
        <f>SUM(H91-(H91*K91))</f>
        <v>505</v>
      </c>
      <c r="N91" s="502">
        <f>J91*M91</f>
        <v>0</v>
      </c>
      <c r="O91" s="115" t="s">
        <v>1277</v>
      </c>
      <c r="P91" s="442">
        <v>8.5000000000000006E-2</v>
      </c>
      <c r="Q91" s="237">
        <v>12</v>
      </c>
      <c r="R91" s="74"/>
      <c r="S91" s="74"/>
      <c r="T91" s="74"/>
      <c r="U91" s="74"/>
      <c r="V91" s="47"/>
      <c r="W91" s="47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</row>
    <row r="92" spans="1:57" s="7" customFormat="1" ht="15" customHeight="1">
      <c r="A92" s="719"/>
      <c r="B92" s="111" t="s">
        <v>1276</v>
      </c>
      <c r="C92" s="698"/>
      <c r="D92" s="698"/>
      <c r="E92" s="699"/>
      <c r="F92" s="699"/>
      <c r="G92" s="691"/>
      <c r="H92" s="488">
        <v>934</v>
      </c>
      <c r="I92" s="539">
        <v>64000</v>
      </c>
      <c r="J92" s="483"/>
      <c r="K92" s="114">
        <f t="shared" si="17"/>
        <v>0</v>
      </c>
      <c r="L92" s="689"/>
      <c r="M92" s="488">
        <f>SUM(H92-(H92*K92))</f>
        <v>934</v>
      </c>
      <c r="N92" s="502">
        <f>J92*M92</f>
        <v>0</v>
      </c>
      <c r="O92" s="443" t="s">
        <v>104</v>
      </c>
      <c r="P92" s="442">
        <v>0.26600000000000001</v>
      </c>
      <c r="Q92" s="237">
        <v>43</v>
      </c>
      <c r="R92" s="74"/>
      <c r="S92" s="74"/>
      <c r="T92" s="74"/>
      <c r="U92" s="74"/>
      <c r="V92" s="47"/>
      <c r="W92" s="47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</row>
    <row r="93" spans="1:57" s="7" customFormat="1" ht="15" customHeight="1">
      <c r="A93" s="695" t="s">
        <v>1279</v>
      </c>
      <c r="B93" s="111" t="s">
        <v>984</v>
      </c>
      <c r="C93" s="697" t="s">
        <v>1717</v>
      </c>
      <c r="D93" s="720" t="s">
        <v>1718</v>
      </c>
      <c r="E93" s="699" t="s">
        <v>543</v>
      </c>
      <c r="F93" s="699" t="s">
        <v>544</v>
      </c>
      <c r="G93" s="700">
        <v>1257</v>
      </c>
      <c r="H93" s="488">
        <v>445</v>
      </c>
      <c r="I93" s="539">
        <v>30500</v>
      </c>
      <c r="J93" s="483"/>
      <c r="K93" s="114">
        <f t="shared" si="17"/>
        <v>0</v>
      </c>
      <c r="L93" s="689">
        <f>SUM(G93-(G93*K93))</f>
        <v>1257</v>
      </c>
      <c r="M93" s="488">
        <f>SUM(H93-(H93*K93))</f>
        <v>445</v>
      </c>
      <c r="N93" s="502">
        <f t="shared" ref="N93:N94" si="18">J93*(M93+M94)</f>
        <v>0</v>
      </c>
      <c r="O93" s="538" t="s">
        <v>105</v>
      </c>
      <c r="P93" s="379">
        <v>0.24199999999999999</v>
      </c>
      <c r="Q93" s="380">
        <v>9.5</v>
      </c>
      <c r="R93" s="74"/>
      <c r="S93" s="74"/>
      <c r="T93" s="74"/>
      <c r="U93" s="74"/>
      <c r="V93" s="47"/>
      <c r="W93" s="47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</row>
    <row r="94" spans="1:57" s="7" customFormat="1" ht="18" customHeight="1">
      <c r="A94" s="696"/>
      <c r="B94" s="111" t="s">
        <v>1506</v>
      </c>
      <c r="C94" s="698"/>
      <c r="D94" s="721"/>
      <c r="E94" s="699"/>
      <c r="F94" s="699"/>
      <c r="G94" s="701"/>
      <c r="H94" s="488">
        <v>812</v>
      </c>
      <c r="I94" s="539">
        <v>55600</v>
      </c>
      <c r="J94" s="483"/>
      <c r="K94" s="114">
        <f t="shared" si="17"/>
        <v>0</v>
      </c>
      <c r="L94" s="689"/>
      <c r="M94" s="488">
        <f>SUM(H94-(H94*K94))</f>
        <v>812</v>
      </c>
      <c r="N94" s="502">
        <f t="shared" si="18"/>
        <v>0</v>
      </c>
      <c r="O94" s="538" t="s">
        <v>103</v>
      </c>
      <c r="P94" s="379">
        <f>0.54*0.79*0.59</f>
        <v>0.25169400000000003</v>
      </c>
      <c r="Q94" s="380">
        <v>33</v>
      </c>
      <c r="R94" s="74"/>
      <c r="S94" s="74"/>
      <c r="T94" s="74"/>
      <c r="U94" s="74"/>
      <c r="V94" s="47"/>
      <c r="W94" s="47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</row>
    <row r="95" spans="1:57" ht="30" customHeight="1">
      <c r="A95" s="702" t="s">
        <v>25</v>
      </c>
      <c r="B95" s="703"/>
      <c r="C95" s="703"/>
      <c r="D95" s="703"/>
      <c r="E95" s="703"/>
      <c r="F95" s="703"/>
      <c r="G95" s="703"/>
      <c r="H95" s="703"/>
      <c r="I95" s="703"/>
      <c r="J95" s="703"/>
      <c r="K95" s="703"/>
      <c r="L95" s="703"/>
      <c r="M95" s="703"/>
      <c r="N95" s="703"/>
      <c r="O95" s="703"/>
      <c r="P95" s="703"/>
      <c r="Q95" s="704"/>
      <c r="R95" s="74"/>
      <c r="S95" s="74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</row>
    <row r="96" spans="1:57" ht="55.15" customHeight="1">
      <c r="A96" s="351" t="s">
        <v>21</v>
      </c>
      <c r="B96" s="711" t="s">
        <v>564</v>
      </c>
      <c r="C96" s="712"/>
      <c r="D96" s="709" t="s">
        <v>488</v>
      </c>
      <c r="E96" s="709"/>
      <c r="F96" s="709"/>
      <c r="G96" s="710"/>
      <c r="H96" s="517" t="s">
        <v>288</v>
      </c>
      <c r="I96" s="212" t="s">
        <v>260</v>
      </c>
      <c r="J96" s="527" t="s">
        <v>18</v>
      </c>
      <c r="K96" s="527" t="s">
        <v>12</v>
      </c>
      <c r="L96" s="135" t="s">
        <v>178</v>
      </c>
      <c r="M96" s="575" t="s">
        <v>179</v>
      </c>
      <c r="N96" s="135" t="s">
        <v>17</v>
      </c>
      <c r="O96" s="722" t="s">
        <v>13</v>
      </c>
      <c r="P96" s="723"/>
      <c r="Q96" s="244" t="s">
        <v>14</v>
      </c>
      <c r="R96" s="34"/>
      <c r="S96" s="74"/>
      <c r="T96" s="74"/>
      <c r="U96" s="74"/>
      <c r="V96" s="74"/>
      <c r="W96" s="74"/>
      <c r="X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</row>
    <row r="97" spans="1:57" s="482" customFormat="1" ht="15" customHeight="1">
      <c r="A97" s="542" t="s">
        <v>1730</v>
      </c>
      <c r="B97" s="686" t="s">
        <v>600</v>
      </c>
      <c r="C97" s="687"/>
      <c r="D97" s="687" t="s">
        <v>601</v>
      </c>
      <c r="E97" s="687"/>
      <c r="F97" s="687"/>
      <c r="G97" s="688"/>
      <c r="H97" s="445">
        <v>37</v>
      </c>
      <c r="I97" s="211">
        <v>2400</v>
      </c>
      <c r="J97" s="124"/>
      <c r="K97" s="487">
        <f t="shared" ref="K97:K117" si="19">$H$3</f>
        <v>0</v>
      </c>
      <c r="L97" s="544">
        <f t="shared" ref="L97:L127" si="20">H97*(100%-K97)</f>
        <v>37</v>
      </c>
      <c r="M97" s="640"/>
      <c r="N97" s="531">
        <f t="shared" ref="N97:N127" si="21">J97*L97</f>
        <v>0</v>
      </c>
      <c r="O97" s="705">
        <v>5.0000000000000001E-3</v>
      </c>
      <c r="P97" s="706"/>
      <c r="Q97" s="505">
        <v>0.27</v>
      </c>
      <c r="R97" s="33"/>
      <c r="S97" s="74"/>
      <c r="T97" s="74"/>
      <c r="U97" s="74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</row>
    <row r="98" spans="1:57" s="482" customFormat="1" ht="15" customHeight="1">
      <c r="A98" s="542" t="s">
        <v>1731</v>
      </c>
      <c r="B98" s="686" t="s">
        <v>600</v>
      </c>
      <c r="C98" s="687"/>
      <c r="D98" s="687" t="s">
        <v>1732</v>
      </c>
      <c r="E98" s="687"/>
      <c r="F98" s="687"/>
      <c r="G98" s="688"/>
      <c r="H98" s="445">
        <v>91</v>
      </c>
      <c r="I98" s="211">
        <v>5700</v>
      </c>
      <c r="J98" s="124"/>
      <c r="K98" s="487">
        <f t="shared" si="19"/>
        <v>0</v>
      </c>
      <c r="L98" s="570">
        <f t="shared" si="20"/>
        <v>91</v>
      </c>
      <c r="M98" s="489"/>
      <c r="N98" s="572">
        <f t="shared" si="21"/>
        <v>0</v>
      </c>
      <c r="O98" s="705">
        <v>5.0000000000000001E-3</v>
      </c>
      <c r="P98" s="706"/>
      <c r="Q98" s="505">
        <v>0.27</v>
      </c>
      <c r="R98" s="33"/>
      <c r="S98" s="74"/>
      <c r="T98" s="74"/>
      <c r="U98" s="74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</row>
    <row r="99" spans="1:57" s="482" customFormat="1" ht="15" customHeight="1">
      <c r="A99" s="542" t="s">
        <v>1118</v>
      </c>
      <c r="B99" s="686" t="s">
        <v>545</v>
      </c>
      <c r="C99" s="687"/>
      <c r="D99" s="687" t="s">
        <v>1900</v>
      </c>
      <c r="E99" s="687"/>
      <c r="F99" s="687"/>
      <c r="G99" s="688"/>
      <c r="H99" s="445">
        <v>246</v>
      </c>
      <c r="I99" s="211">
        <v>15400</v>
      </c>
      <c r="J99" s="124"/>
      <c r="K99" s="487">
        <f t="shared" si="19"/>
        <v>0</v>
      </c>
      <c r="L99" s="570">
        <f t="shared" si="20"/>
        <v>246</v>
      </c>
      <c r="M99" s="489"/>
      <c r="N99" s="572">
        <f t="shared" si="21"/>
        <v>0</v>
      </c>
      <c r="O99" s="705">
        <v>4.0000000000000001E-3</v>
      </c>
      <c r="P99" s="706"/>
      <c r="Q99" s="505">
        <v>2</v>
      </c>
      <c r="R99" s="33"/>
      <c r="S99" s="74"/>
      <c r="T99" s="74"/>
      <c r="U99" s="74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</row>
    <row r="100" spans="1:57" s="482" customFormat="1" ht="24" customHeight="1">
      <c r="A100" s="542" t="s">
        <v>1723</v>
      </c>
      <c r="B100" s="686" t="s">
        <v>550</v>
      </c>
      <c r="C100" s="687"/>
      <c r="D100" s="687" t="s">
        <v>1734</v>
      </c>
      <c r="E100" s="687"/>
      <c r="F100" s="687"/>
      <c r="G100" s="688"/>
      <c r="H100" s="445">
        <v>143</v>
      </c>
      <c r="I100" s="211">
        <v>9000</v>
      </c>
      <c r="J100" s="124"/>
      <c r="K100" s="487">
        <f t="shared" si="19"/>
        <v>0</v>
      </c>
      <c r="L100" s="570">
        <f t="shared" si="20"/>
        <v>143</v>
      </c>
      <c r="M100" s="489"/>
      <c r="N100" s="572">
        <f t="shared" si="21"/>
        <v>0</v>
      </c>
      <c r="O100" s="705">
        <v>1.6E-2</v>
      </c>
      <c r="P100" s="706"/>
      <c r="Q100" s="505">
        <v>1.5</v>
      </c>
      <c r="R100" s="33"/>
      <c r="S100" s="74"/>
      <c r="T100" s="74"/>
      <c r="U100" s="74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</row>
    <row r="101" spans="1:57" s="482" customFormat="1" ht="15" customHeight="1">
      <c r="A101" s="542" t="s">
        <v>1119</v>
      </c>
      <c r="B101" s="686" t="s">
        <v>545</v>
      </c>
      <c r="C101" s="687"/>
      <c r="D101" s="687" t="s">
        <v>1733</v>
      </c>
      <c r="E101" s="687"/>
      <c r="F101" s="687"/>
      <c r="G101" s="688"/>
      <c r="H101" s="445">
        <v>188</v>
      </c>
      <c r="I101" s="211">
        <v>11800</v>
      </c>
      <c r="J101" s="124"/>
      <c r="K101" s="487">
        <f t="shared" si="19"/>
        <v>0</v>
      </c>
      <c r="L101" s="570">
        <f t="shared" si="20"/>
        <v>188</v>
      </c>
      <c r="M101" s="489"/>
      <c r="N101" s="572">
        <f t="shared" si="21"/>
        <v>0</v>
      </c>
      <c r="O101" s="705">
        <v>3.0000000000000001E-3</v>
      </c>
      <c r="P101" s="706"/>
      <c r="Q101" s="505">
        <v>0.9</v>
      </c>
      <c r="R101" s="33"/>
      <c r="S101" s="74"/>
      <c r="T101" s="74"/>
      <c r="U101" s="74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</row>
    <row r="102" spans="1:57" s="482" customFormat="1" ht="23.25" customHeight="1">
      <c r="A102" s="542" t="s">
        <v>1120</v>
      </c>
      <c r="B102" s="686" t="s">
        <v>550</v>
      </c>
      <c r="C102" s="687"/>
      <c r="D102" s="687" t="s">
        <v>605</v>
      </c>
      <c r="E102" s="687"/>
      <c r="F102" s="687"/>
      <c r="G102" s="688"/>
      <c r="H102" s="445">
        <v>234</v>
      </c>
      <c r="I102" s="211">
        <v>14700</v>
      </c>
      <c r="J102" s="124"/>
      <c r="K102" s="487">
        <f t="shared" si="19"/>
        <v>0</v>
      </c>
      <c r="L102" s="570">
        <f t="shared" si="20"/>
        <v>234</v>
      </c>
      <c r="M102" s="489"/>
      <c r="N102" s="572">
        <f t="shared" si="21"/>
        <v>0</v>
      </c>
      <c r="O102" s="705">
        <v>5.0000000000000001E-3</v>
      </c>
      <c r="P102" s="706"/>
      <c r="Q102" s="505">
        <v>0.27</v>
      </c>
      <c r="R102" s="33"/>
      <c r="S102" s="74"/>
      <c r="T102" s="74"/>
      <c r="U102" s="74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</row>
    <row r="103" spans="1:57" s="482" customFormat="1" ht="24" customHeight="1">
      <c r="A103" s="542" t="s">
        <v>1121</v>
      </c>
      <c r="B103" s="686" t="s">
        <v>89</v>
      </c>
      <c r="C103" s="687"/>
      <c r="D103" s="687" t="s">
        <v>1735</v>
      </c>
      <c r="E103" s="687"/>
      <c r="F103" s="687"/>
      <c r="G103" s="688"/>
      <c r="H103" s="445">
        <v>143</v>
      </c>
      <c r="I103" s="211">
        <v>9000</v>
      </c>
      <c r="J103" s="124"/>
      <c r="K103" s="487">
        <f t="shared" si="19"/>
        <v>0</v>
      </c>
      <c r="L103" s="570">
        <f t="shared" si="20"/>
        <v>143</v>
      </c>
      <c r="M103" s="489"/>
      <c r="N103" s="572">
        <f t="shared" si="21"/>
        <v>0</v>
      </c>
      <c r="O103" s="705">
        <v>1.7999999999999999E-2</v>
      </c>
      <c r="P103" s="706"/>
      <c r="Q103" s="505">
        <v>0.98</v>
      </c>
      <c r="R103" s="33"/>
      <c r="S103" s="74"/>
      <c r="T103" s="74"/>
      <c r="U103" s="74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</row>
    <row r="104" spans="1:57" s="482" customFormat="1" ht="21.75" customHeight="1">
      <c r="A104" s="573" t="s">
        <v>1896</v>
      </c>
      <c r="B104" s="686" t="s">
        <v>89</v>
      </c>
      <c r="C104" s="687"/>
      <c r="D104" s="687" t="s">
        <v>1735</v>
      </c>
      <c r="E104" s="687"/>
      <c r="F104" s="687"/>
      <c r="G104" s="688"/>
      <c r="H104" s="445">
        <v>143</v>
      </c>
      <c r="I104" s="211">
        <v>9000</v>
      </c>
      <c r="J104" s="124"/>
      <c r="K104" s="487">
        <f t="shared" si="19"/>
        <v>0</v>
      </c>
      <c r="L104" s="570">
        <f t="shared" si="20"/>
        <v>143</v>
      </c>
      <c r="M104" s="489"/>
      <c r="N104" s="572">
        <f t="shared" si="21"/>
        <v>0</v>
      </c>
      <c r="O104" s="705">
        <v>1.7999999999999999E-2</v>
      </c>
      <c r="P104" s="706"/>
      <c r="Q104" s="505">
        <v>0.98</v>
      </c>
      <c r="R104" s="33"/>
      <c r="S104" s="74"/>
      <c r="T104" s="74"/>
      <c r="U104" s="74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</row>
    <row r="105" spans="1:57" s="482" customFormat="1" ht="15" customHeight="1">
      <c r="A105" s="542" t="s">
        <v>1122</v>
      </c>
      <c r="B105" s="686" t="s">
        <v>545</v>
      </c>
      <c r="C105" s="687"/>
      <c r="D105" s="687" t="s">
        <v>1736</v>
      </c>
      <c r="E105" s="687"/>
      <c r="F105" s="687"/>
      <c r="G105" s="688"/>
      <c r="H105" s="445">
        <v>143</v>
      </c>
      <c r="I105" s="211">
        <v>9000</v>
      </c>
      <c r="J105" s="124"/>
      <c r="K105" s="487">
        <f t="shared" si="19"/>
        <v>0</v>
      </c>
      <c r="L105" s="570">
        <f t="shared" si="20"/>
        <v>143</v>
      </c>
      <c r="M105" s="490"/>
      <c r="N105" s="572">
        <f t="shared" si="21"/>
        <v>0</v>
      </c>
      <c r="O105" s="705">
        <v>4.0000000000000001E-3</v>
      </c>
      <c r="P105" s="706"/>
      <c r="Q105" s="503">
        <v>2</v>
      </c>
      <c r="R105" s="33"/>
      <c r="S105" s="74"/>
      <c r="T105" s="74"/>
      <c r="U105" s="74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</row>
    <row r="106" spans="1:57" s="482" customFormat="1" ht="21.75" customHeight="1">
      <c r="A106" s="542" t="s">
        <v>1123</v>
      </c>
      <c r="B106" s="686" t="s">
        <v>550</v>
      </c>
      <c r="C106" s="687"/>
      <c r="D106" s="687" t="s">
        <v>604</v>
      </c>
      <c r="E106" s="687"/>
      <c r="F106" s="687"/>
      <c r="G106" s="688"/>
      <c r="H106" s="445">
        <v>137</v>
      </c>
      <c r="I106" s="211">
        <v>8600</v>
      </c>
      <c r="J106" s="124"/>
      <c r="K106" s="487">
        <f t="shared" si="19"/>
        <v>0</v>
      </c>
      <c r="L106" s="570">
        <f t="shared" si="20"/>
        <v>137</v>
      </c>
      <c r="M106" s="489"/>
      <c r="N106" s="572">
        <f t="shared" si="21"/>
        <v>0</v>
      </c>
      <c r="O106" s="705">
        <v>1.6E-2</v>
      </c>
      <c r="P106" s="706"/>
      <c r="Q106" s="505">
        <v>1.5</v>
      </c>
      <c r="R106" s="33"/>
      <c r="S106" s="74"/>
      <c r="T106" s="74"/>
      <c r="U106" s="74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</row>
    <row r="107" spans="1:57" s="482" customFormat="1" ht="24.75" customHeight="1">
      <c r="A107" s="542" t="s">
        <v>1724</v>
      </c>
      <c r="B107" s="686" t="s">
        <v>550</v>
      </c>
      <c r="C107" s="687"/>
      <c r="D107" s="687" t="s">
        <v>1737</v>
      </c>
      <c r="E107" s="687"/>
      <c r="F107" s="687"/>
      <c r="G107" s="688"/>
      <c r="H107" s="445">
        <v>137</v>
      </c>
      <c r="I107" s="211">
        <v>8600</v>
      </c>
      <c r="J107" s="124"/>
      <c r="K107" s="487">
        <f t="shared" si="19"/>
        <v>0</v>
      </c>
      <c r="L107" s="570">
        <f t="shared" si="20"/>
        <v>137</v>
      </c>
      <c r="M107" s="489"/>
      <c r="N107" s="572">
        <f t="shared" si="21"/>
        <v>0</v>
      </c>
      <c r="O107" s="705">
        <v>1.6E-2</v>
      </c>
      <c r="P107" s="706"/>
      <c r="Q107" s="505">
        <v>1.5</v>
      </c>
      <c r="R107" s="33"/>
      <c r="S107" s="74"/>
      <c r="T107" s="74"/>
      <c r="U107" s="74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</row>
    <row r="108" spans="1:57" s="482" customFormat="1" ht="36" customHeight="1">
      <c r="A108" s="542" t="s">
        <v>1725</v>
      </c>
      <c r="B108" s="686" t="s">
        <v>550</v>
      </c>
      <c r="C108" s="687"/>
      <c r="D108" s="687" t="s">
        <v>1738</v>
      </c>
      <c r="E108" s="687"/>
      <c r="F108" s="687"/>
      <c r="G108" s="688"/>
      <c r="H108" s="445">
        <v>30</v>
      </c>
      <c r="I108" s="211">
        <v>1900</v>
      </c>
      <c r="J108" s="124"/>
      <c r="K108" s="487">
        <f t="shared" si="19"/>
        <v>0</v>
      </c>
      <c r="L108" s="570">
        <f t="shared" si="20"/>
        <v>30</v>
      </c>
      <c r="M108" s="489"/>
      <c r="N108" s="572">
        <f t="shared" si="21"/>
        <v>0</v>
      </c>
      <c r="O108" s="705">
        <v>1.6E-2</v>
      </c>
      <c r="P108" s="706"/>
      <c r="Q108" s="505">
        <v>1.5</v>
      </c>
      <c r="R108" s="33"/>
      <c r="S108" s="74"/>
      <c r="T108" s="74"/>
      <c r="U108" s="74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</row>
    <row r="109" spans="1:57" s="482" customFormat="1" ht="15" customHeight="1">
      <c r="A109" s="542" t="s">
        <v>1124</v>
      </c>
      <c r="B109" s="686" t="s">
        <v>546</v>
      </c>
      <c r="C109" s="687"/>
      <c r="D109" s="687" t="s">
        <v>1736</v>
      </c>
      <c r="E109" s="687"/>
      <c r="F109" s="687"/>
      <c r="G109" s="688"/>
      <c r="H109" s="445">
        <v>130</v>
      </c>
      <c r="I109" s="211">
        <v>8200</v>
      </c>
      <c r="J109" s="124"/>
      <c r="K109" s="487">
        <f t="shared" si="19"/>
        <v>0</v>
      </c>
      <c r="L109" s="570">
        <f t="shared" si="20"/>
        <v>130</v>
      </c>
      <c r="M109" s="489"/>
      <c r="N109" s="572">
        <f t="shared" si="21"/>
        <v>0</v>
      </c>
      <c r="O109" s="705">
        <v>1.7999999999999999E-2</v>
      </c>
      <c r="P109" s="706"/>
      <c r="Q109" s="505">
        <v>0.98</v>
      </c>
      <c r="R109" s="33"/>
      <c r="S109" s="74"/>
      <c r="T109" s="74"/>
      <c r="U109" s="74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</row>
    <row r="110" spans="1:57" s="482" customFormat="1" ht="15" customHeight="1">
      <c r="A110" s="542" t="s">
        <v>1125</v>
      </c>
      <c r="B110" s="686" t="s">
        <v>546</v>
      </c>
      <c r="C110" s="687"/>
      <c r="D110" s="687" t="s">
        <v>1736</v>
      </c>
      <c r="E110" s="687"/>
      <c r="F110" s="687"/>
      <c r="G110" s="688"/>
      <c r="H110" s="445">
        <v>130</v>
      </c>
      <c r="I110" s="211">
        <v>8200</v>
      </c>
      <c r="J110" s="124"/>
      <c r="K110" s="487">
        <f t="shared" si="19"/>
        <v>0</v>
      </c>
      <c r="L110" s="570">
        <f t="shared" si="20"/>
        <v>130</v>
      </c>
      <c r="M110" s="489"/>
      <c r="N110" s="572">
        <f t="shared" si="21"/>
        <v>0</v>
      </c>
      <c r="O110" s="705">
        <v>1.7999999999999999E-2</v>
      </c>
      <c r="P110" s="706"/>
      <c r="Q110" s="505">
        <v>0.98</v>
      </c>
      <c r="R110" s="33"/>
      <c r="S110" s="74"/>
      <c r="T110" s="74"/>
      <c r="U110" s="74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</row>
    <row r="111" spans="1:57" s="482" customFormat="1" ht="29.25" customHeight="1">
      <c r="A111" s="542" t="s">
        <v>1126</v>
      </c>
      <c r="B111" s="686" t="s">
        <v>143</v>
      </c>
      <c r="C111" s="687"/>
      <c r="D111" s="687" t="s">
        <v>1900</v>
      </c>
      <c r="E111" s="687"/>
      <c r="F111" s="687"/>
      <c r="G111" s="688"/>
      <c r="H111" s="445">
        <v>173</v>
      </c>
      <c r="I111" s="211">
        <v>10800</v>
      </c>
      <c r="J111" s="124"/>
      <c r="K111" s="487">
        <f t="shared" si="19"/>
        <v>0</v>
      </c>
      <c r="L111" s="570">
        <f t="shared" si="20"/>
        <v>173</v>
      </c>
      <c r="M111" s="489"/>
      <c r="N111" s="572">
        <f t="shared" si="21"/>
        <v>0</v>
      </c>
      <c r="O111" s="705">
        <v>1.7999999999999999E-2</v>
      </c>
      <c r="P111" s="706"/>
      <c r="Q111" s="505">
        <v>0.98</v>
      </c>
      <c r="R111" s="33"/>
      <c r="S111" s="74"/>
      <c r="T111" s="74"/>
      <c r="U111" s="74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</row>
    <row r="112" spans="1:57" s="482" customFormat="1" ht="29.25" customHeight="1">
      <c r="A112" s="542" t="s">
        <v>1127</v>
      </c>
      <c r="B112" s="686" t="s">
        <v>547</v>
      </c>
      <c r="C112" s="687"/>
      <c r="D112" s="687" t="s">
        <v>606</v>
      </c>
      <c r="E112" s="687"/>
      <c r="F112" s="687"/>
      <c r="G112" s="688"/>
      <c r="H112" s="445">
        <v>222</v>
      </c>
      <c r="I112" s="211">
        <v>13900</v>
      </c>
      <c r="J112" s="124"/>
      <c r="K112" s="487">
        <f t="shared" si="19"/>
        <v>0</v>
      </c>
      <c r="L112" s="570">
        <f t="shared" si="20"/>
        <v>222</v>
      </c>
      <c r="M112" s="489"/>
      <c r="N112" s="572">
        <f t="shared" si="21"/>
        <v>0</v>
      </c>
      <c r="O112" s="705">
        <v>0.02</v>
      </c>
      <c r="P112" s="706"/>
      <c r="Q112" s="505">
        <v>0.3</v>
      </c>
      <c r="R112" s="33"/>
      <c r="S112" s="74"/>
      <c r="T112" s="74"/>
      <c r="U112" s="74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</row>
    <row r="113" spans="1:57" s="482" customFormat="1" ht="15" customHeight="1">
      <c r="A113" s="542" t="s">
        <v>1128</v>
      </c>
      <c r="B113" s="686" t="s">
        <v>548</v>
      </c>
      <c r="C113" s="687"/>
      <c r="D113" s="687" t="s">
        <v>606</v>
      </c>
      <c r="E113" s="687"/>
      <c r="F113" s="687"/>
      <c r="G113" s="688"/>
      <c r="H113" s="445">
        <v>255</v>
      </c>
      <c r="I113" s="211">
        <v>16000</v>
      </c>
      <c r="J113" s="124"/>
      <c r="K113" s="487">
        <f t="shared" si="19"/>
        <v>0</v>
      </c>
      <c r="L113" s="570">
        <f t="shared" si="20"/>
        <v>255</v>
      </c>
      <c r="M113" s="489"/>
      <c r="N113" s="572">
        <f t="shared" si="21"/>
        <v>0</v>
      </c>
      <c r="O113" s="705">
        <v>1.6E-2</v>
      </c>
      <c r="P113" s="706"/>
      <c r="Q113" s="505">
        <v>2</v>
      </c>
      <c r="R113" s="33"/>
      <c r="S113" s="74"/>
      <c r="T113" s="74"/>
      <c r="U113" s="74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</row>
    <row r="114" spans="1:57" s="482" customFormat="1" ht="15" customHeight="1">
      <c r="A114" s="542" t="s">
        <v>1129</v>
      </c>
      <c r="B114" s="686" t="s">
        <v>1628</v>
      </c>
      <c r="C114" s="687"/>
      <c r="D114" s="687" t="s">
        <v>603</v>
      </c>
      <c r="E114" s="687"/>
      <c r="F114" s="687"/>
      <c r="G114" s="688"/>
      <c r="H114" s="445">
        <v>173</v>
      </c>
      <c r="I114" s="211">
        <v>10800</v>
      </c>
      <c r="J114" s="124"/>
      <c r="K114" s="487">
        <f t="shared" si="19"/>
        <v>0</v>
      </c>
      <c r="L114" s="570">
        <f t="shared" si="20"/>
        <v>173</v>
      </c>
      <c r="M114" s="489"/>
      <c r="N114" s="572">
        <f t="shared" si="21"/>
        <v>0</v>
      </c>
      <c r="O114" s="705">
        <v>1.6E-2</v>
      </c>
      <c r="P114" s="706"/>
      <c r="Q114" s="505">
        <v>1.5</v>
      </c>
      <c r="R114" s="33"/>
      <c r="S114" s="74"/>
      <c r="T114" s="74"/>
      <c r="U114" s="74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</row>
    <row r="115" spans="1:57" s="482" customFormat="1" ht="15" customHeight="1">
      <c r="A115" s="542" t="s">
        <v>1130</v>
      </c>
      <c r="B115" s="686" t="s">
        <v>1628</v>
      </c>
      <c r="C115" s="687"/>
      <c r="D115" s="687" t="s">
        <v>1739</v>
      </c>
      <c r="E115" s="687"/>
      <c r="F115" s="687"/>
      <c r="G115" s="688"/>
      <c r="H115" s="445">
        <v>112</v>
      </c>
      <c r="I115" s="211">
        <v>7000</v>
      </c>
      <c r="J115" s="124"/>
      <c r="K115" s="487">
        <f t="shared" si="19"/>
        <v>0</v>
      </c>
      <c r="L115" s="570">
        <f t="shared" si="20"/>
        <v>112</v>
      </c>
      <c r="M115" s="489"/>
      <c r="N115" s="572">
        <f t="shared" si="21"/>
        <v>0</v>
      </c>
      <c r="O115" s="705">
        <v>1.6E-2</v>
      </c>
      <c r="P115" s="706"/>
      <c r="Q115" s="505">
        <v>1.5</v>
      </c>
      <c r="R115" s="33"/>
      <c r="S115" s="74"/>
      <c r="T115" s="74"/>
      <c r="U115" s="74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</row>
    <row r="116" spans="1:57" s="482" customFormat="1" ht="15" customHeight="1">
      <c r="A116" s="542" t="s">
        <v>1726</v>
      </c>
      <c r="B116" s="686" t="s">
        <v>1628</v>
      </c>
      <c r="C116" s="687"/>
      <c r="D116" s="687" t="s">
        <v>1740</v>
      </c>
      <c r="E116" s="687"/>
      <c r="F116" s="687"/>
      <c r="G116" s="688"/>
      <c r="H116" s="445">
        <v>173</v>
      </c>
      <c r="I116" s="211">
        <v>10800</v>
      </c>
      <c r="J116" s="124"/>
      <c r="K116" s="487">
        <f t="shared" si="19"/>
        <v>0</v>
      </c>
      <c r="L116" s="570">
        <f t="shared" si="20"/>
        <v>173</v>
      </c>
      <c r="M116" s="489"/>
      <c r="N116" s="572">
        <f t="shared" si="21"/>
        <v>0</v>
      </c>
      <c r="O116" s="705">
        <v>1.6E-2</v>
      </c>
      <c r="P116" s="706"/>
      <c r="Q116" s="505">
        <v>1.5</v>
      </c>
      <c r="R116" s="33"/>
      <c r="S116" s="74"/>
      <c r="T116" s="74"/>
      <c r="U116" s="74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</row>
    <row r="117" spans="1:57" s="7" customFormat="1" ht="15" customHeight="1">
      <c r="A117" s="542" t="s">
        <v>1131</v>
      </c>
      <c r="B117" s="686" t="s">
        <v>563</v>
      </c>
      <c r="C117" s="687"/>
      <c r="D117" s="687" t="s">
        <v>602</v>
      </c>
      <c r="E117" s="687"/>
      <c r="F117" s="687"/>
      <c r="G117" s="688"/>
      <c r="H117" s="445">
        <v>159</v>
      </c>
      <c r="I117" s="211">
        <v>10000</v>
      </c>
      <c r="J117" s="124"/>
      <c r="K117" s="487">
        <f t="shared" si="19"/>
        <v>0</v>
      </c>
      <c r="L117" s="570">
        <f t="shared" si="20"/>
        <v>159</v>
      </c>
      <c r="M117" s="489"/>
      <c r="N117" s="572">
        <f t="shared" si="21"/>
        <v>0</v>
      </c>
      <c r="O117" s="705">
        <v>0.02</v>
      </c>
      <c r="P117" s="706"/>
      <c r="Q117" s="505">
        <v>0.3</v>
      </c>
      <c r="R117" s="47"/>
      <c r="S117" s="47"/>
      <c r="T117" s="74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</row>
    <row r="118" spans="1:57" s="482" customFormat="1" ht="24.75" customHeight="1">
      <c r="A118" s="542" t="s">
        <v>1132</v>
      </c>
      <c r="B118" s="686" t="s">
        <v>549</v>
      </c>
      <c r="C118" s="687"/>
      <c r="D118" s="687" t="s">
        <v>602</v>
      </c>
      <c r="E118" s="687"/>
      <c r="F118" s="687"/>
      <c r="G118" s="688"/>
      <c r="H118" s="445">
        <v>246</v>
      </c>
      <c r="I118" s="211">
        <v>15400</v>
      </c>
      <c r="J118" s="124"/>
      <c r="K118" s="487">
        <f t="shared" ref="K118:K127" si="22">$H$3</f>
        <v>0</v>
      </c>
      <c r="L118" s="570">
        <f t="shared" si="20"/>
        <v>246</v>
      </c>
      <c r="M118" s="489"/>
      <c r="N118" s="572">
        <f t="shared" si="21"/>
        <v>0</v>
      </c>
      <c r="O118" s="705">
        <v>0.02</v>
      </c>
      <c r="P118" s="706"/>
      <c r="Q118" s="505">
        <v>1.1000000000000001</v>
      </c>
      <c r="R118" s="33"/>
      <c r="S118" s="74"/>
      <c r="T118" s="74"/>
      <c r="U118" s="74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</row>
    <row r="119" spans="1:57" s="482" customFormat="1" ht="23.25" customHeight="1">
      <c r="A119" s="542" t="s">
        <v>1133</v>
      </c>
      <c r="B119" s="686" t="s">
        <v>549</v>
      </c>
      <c r="C119" s="687"/>
      <c r="D119" s="687" t="s">
        <v>602</v>
      </c>
      <c r="E119" s="687"/>
      <c r="F119" s="687"/>
      <c r="G119" s="688"/>
      <c r="H119" s="445">
        <v>371</v>
      </c>
      <c r="I119" s="211">
        <v>23200</v>
      </c>
      <c r="J119" s="124"/>
      <c r="K119" s="487">
        <f t="shared" si="22"/>
        <v>0</v>
      </c>
      <c r="L119" s="570">
        <f t="shared" si="20"/>
        <v>371</v>
      </c>
      <c r="M119" s="489"/>
      <c r="N119" s="572">
        <f t="shared" si="21"/>
        <v>0</v>
      </c>
      <c r="O119" s="705">
        <v>0.02</v>
      </c>
      <c r="P119" s="706"/>
      <c r="Q119" s="505">
        <v>1.1000000000000001</v>
      </c>
      <c r="R119" s="33"/>
      <c r="S119" s="74"/>
      <c r="T119" s="74"/>
      <c r="U119" s="74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</row>
    <row r="120" spans="1:57" s="482" customFormat="1" ht="15" customHeight="1">
      <c r="A120" s="542" t="s">
        <v>1134</v>
      </c>
      <c r="B120" s="686" t="s">
        <v>545</v>
      </c>
      <c r="C120" s="687"/>
      <c r="D120" s="687" t="s">
        <v>1741</v>
      </c>
      <c r="E120" s="687"/>
      <c r="F120" s="687"/>
      <c r="G120" s="688"/>
      <c r="H120" s="445">
        <v>175</v>
      </c>
      <c r="I120" s="211">
        <v>11000</v>
      </c>
      <c r="J120" s="124"/>
      <c r="K120" s="487">
        <f t="shared" si="22"/>
        <v>0</v>
      </c>
      <c r="L120" s="570">
        <f t="shared" si="20"/>
        <v>175</v>
      </c>
      <c r="M120" s="489"/>
      <c r="N120" s="572">
        <f t="shared" si="21"/>
        <v>0</v>
      </c>
      <c r="O120" s="705">
        <v>1.7999999999999999E-2</v>
      </c>
      <c r="P120" s="706"/>
      <c r="Q120" s="505">
        <v>0.98</v>
      </c>
      <c r="R120" s="33"/>
      <c r="S120" s="74"/>
      <c r="T120" s="74"/>
      <c r="U120" s="74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</row>
    <row r="121" spans="1:57" s="482" customFormat="1" ht="21" customHeight="1">
      <c r="A121" s="542" t="s">
        <v>1135</v>
      </c>
      <c r="B121" s="686" t="s">
        <v>145</v>
      </c>
      <c r="C121" s="687"/>
      <c r="D121" s="687" t="s">
        <v>1740</v>
      </c>
      <c r="E121" s="687"/>
      <c r="F121" s="687"/>
      <c r="G121" s="688"/>
      <c r="H121" s="445">
        <v>507</v>
      </c>
      <c r="I121" s="211">
        <v>31700</v>
      </c>
      <c r="J121" s="124"/>
      <c r="K121" s="487">
        <f t="shared" si="22"/>
        <v>0</v>
      </c>
      <c r="L121" s="570">
        <f t="shared" si="20"/>
        <v>507</v>
      </c>
      <c r="M121" s="489"/>
      <c r="N121" s="572">
        <f t="shared" si="21"/>
        <v>0</v>
      </c>
      <c r="O121" s="705">
        <v>1.6E-2</v>
      </c>
      <c r="P121" s="706"/>
      <c r="Q121" s="505">
        <v>2</v>
      </c>
      <c r="R121" s="33"/>
      <c r="S121" s="74"/>
      <c r="T121" s="74"/>
      <c r="U121" s="74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</row>
    <row r="122" spans="1:57" s="482" customFormat="1" ht="26.25" customHeight="1">
      <c r="A122" s="460" t="s">
        <v>1136</v>
      </c>
      <c r="B122" s="686" t="s">
        <v>94</v>
      </c>
      <c r="C122" s="687"/>
      <c r="D122" s="687" t="s">
        <v>1740</v>
      </c>
      <c r="E122" s="687"/>
      <c r="F122" s="687"/>
      <c r="G122" s="688"/>
      <c r="H122" s="445">
        <v>492</v>
      </c>
      <c r="I122" s="211">
        <v>30800</v>
      </c>
      <c r="J122" s="124"/>
      <c r="K122" s="487">
        <f t="shared" si="22"/>
        <v>0</v>
      </c>
      <c r="L122" s="570">
        <f t="shared" si="20"/>
        <v>492</v>
      </c>
      <c r="M122" s="489"/>
      <c r="N122" s="572">
        <f t="shared" si="21"/>
        <v>0</v>
      </c>
      <c r="O122" s="705">
        <v>1.6E-2</v>
      </c>
      <c r="P122" s="706"/>
      <c r="Q122" s="505">
        <v>2</v>
      </c>
      <c r="R122" s="33"/>
      <c r="S122" s="74"/>
      <c r="T122" s="74"/>
      <c r="U122" s="74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</row>
    <row r="123" spans="1:57" s="482" customFormat="1" ht="15" customHeight="1">
      <c r="A123" s="542" t="s">
        <v>1137</v>
      </c>
      <c r="B123" s="686" t="s">
        <v>1629</v>
      </c>
      <c r="C123" s="687"/>
      <c r="D123" s="687" t="s">
        <v>1740</v>
      </c>
      <c r="E123" s="687"/>
      <c r="F123" s="687"/>
      <c r="G123" s="688"/>
      <c r="H123" s="445">
        <v>656</v>
      </c>
      <c r="I123" s="211">
        <v>41000</v>
      </c>
      <c r="J123" s="124"/>
      <c r="K123" s="487">
        <f t="shared" si="22"/>
        <v>0</v>
      </c>
      <c r="L123" s="570">
        <f t="shared" si="20"/>
        <v>656</v>
      </c>
      <c r="M123" s="490"/>
      <c r="N123" s="572">
        <f t="shared" si="21"/>
        <v>0</v>
      </c>
      <c r="O123" s="707">
        <v>6.0000000000000001E-3</v>
      </c>
      <c r="P123" s="708"/>
      <c r="Q123" s="505">
        <v>0.27</v>
      </c>
      <c r="R123" s="33"/>
      <c r="S123" s="74"/>
      <c r="T123" s="74"/>
      <c r="U123" s="74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</row>
    <row r="124" spans="1:57" s="482" customFormat="1" ht="23.25" customHeight="1">
      <c r="A124" s="542" t="s">
        <v>1727</v>
      </c>
      <c r="B124" s="686" t="s">
        <v>1630</v>
      </c>
      <c r="C124" s="687"/>
      <c r="D124" s="687"/>
      <c r="E124" s="687"/>
      <c r="F124" s="687"/>
      <c r="G124" s="688"/>
      <c r="H124" s="445">
        <v>95</v>
      </c>
      <c r="I124" s="211">
        <v>6000</v>
      </c>
      <c r="J124" s="124"/>
      <c r="K124" s="487">
        <f t="shared" si="22"/>
        <v>0</v>
      </c>
      <c r="L124" s="570">
        <f t="shared" si="20"/>
        <v>95</v>
      </c>
      <c r="M124" s="489"/>
      <c r="N124" s="572">
        <f t="shared" si="21"/>
        <v>0</v>
      </c>
      <c r="O124" s="705">
        <v>1.4999999999999999E-2</v>
      </c>
      <c r="P124" s="706"/>
      <c r="Q124" s="505">
        <v>1.04</v>
      </c>
      <c r="R124" s="33"/>
      <c r="S124" s="74"/>
      <c r="T124" s="74"/>
      <c r="U124" s="74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</row>
    <row r="125" spans="1:57" s="482" customFormat="1" ht="21.75" customHeight="1">
      <c r="A125" s="542" t="s">
        <v>1728</v>
      </c>
      <c r="B125" s="686" t="s">
        <v>1631</v>
      </c>
      <c r="C125" s="687"/>
      <c r="D125" s="687"/>
      <c r="E125" s="687"/>
      <c r="F125" s="687"/>
      <c r="G125" s="688"/>
      <c r="H125" s="445">
        <v>95</v>
      </c>
      <c r="I125" s="211">
        <v>6000</v>
      </c>
      <c r="J125" s="124"/>
      <c r="K125" s="487">
        <f t="shared" si="22"/>
        <v>0</v>
      </c>
      <c r="L125" s="570">
        <f t="shared" si="20"/>
        <v>95</v>
      </c>
      <c r="M125" s="489"/>
      <c r="N125" s="572">
        <f t="shared" si="21"/>
        <v>0</v>
      </c>
      <c r="O125" s="705">
        <v>1.6E-2</v>
      </c>
      <c r="P125" s="706"/>
      <c r="Q125" s="505">
        <v>1.23</v>
      </c>
      <c r="R125" s="33"/>
      <c r="S125" s="74"/>
      <c r="T125" s="74"/>
      <c r="U125" s="74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</row>
    <row r="126" spans="1:57" s="482" customFormat="1" ht="15" customHeight="1">
      <c r="A126" s="542" t="s">
        <v>1729</v>
      </c>
      <c r="B126" s="686" t="s">
        <v>1632</v>
      </c>
      <c r="C126" s="687"/>
      <c r="D126" s="687"/>
      <c r="E126" s="687"/>
      <c r="F126" s="687"/>
      <c r="G126" s="688"/>
      <c r="H126" s="445">
        <v>146</v>
      </c>
      <c r="I126" s="211">
        <v>9200</v>
      </c>
      <c r="J126" s="124"/>
      <c r="K126" s="487">
        <f t="shared" si="22"/>
        <v>0</v>
      </c>
      <c r="L126" s="570">
        <f t="shared" si="20"/>
        <v>146</v>
      </c>
      <c r="M126" s="489"/>
      <c r="N126" s="572">
        <f t="shared" si="21"/>
        <v>0</v>
      </c>
      <c r="O126" s="705">
        <v>1.7999999999999999E-2</v>
      </c>
      <c r="P126" s="706"/>
      <c r="Q126" s="505">
        <v>0.98</v>
      </c>
      <c r="R126" s="33"/>
      <c r="S126" s="74"/>
      <c r="T126" s="74"/>
      <c r="U126" s="74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</row>
    <row r="127" spans="1:57" s="482" customFormat="1" ht="15" customHeight="1">
      <c r="A127" s="542" t="s">
        <v>1138</v>
      </c>
      <c r="B127" s="686" t="s">
        <v>146</v>
      </c>
      <c r="C127" s="687"/>
      <c r="D127" s="687"/>
      <c r="E127" s="687"/>
      <c r="F127" s="687"/>
      <c r="G127" s="688"/>
      <c r="H127" s="445">
        <v>611</v>
      </c>
      <c r="I127" s="211">
        <v>38200</v>
      </c>
      <c r="J127" s="124"/>
      <c r="K127" s="487">
        <f t="shared" si="22"/>
        <v>0</v>
      </c>
      <c r="L127" s="570">
        <f t="shared" si="20"/>
        <v>611</v>
      </c>
      <c r="M127" s="490"/>
      <c r="N127" s="572">
        <f t="shared" si="21"/>
        <v>0</v>
      </c>
      <c r="O127" s="707">
        <v>8.9999999999999993E-3</v>
      </c>
      <c r="P127" s="708"/>
      <c r="Q127" s="505">
        <v>0.91</v>
      </c>
      <c r="R127" s="33"/>
      <c r="S127" s="74"/>
      <c r="T127" s="74"/>
      <c r="U127" s="74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</row>
    <row r="128" spans="1:57" s="67" customFormat="1" ht="15" customHeight="1">
      <c r="A128" s="247" t="s">
        <v>190</v>
      </c>
      <c r="B128" s="84"/>
      <c r="C128" s="568"/>
      <c r="D128" s="568"/>
      <c r="E128" s="85"/>
      <c r="F128" s="85"/>
      <c r="G128" s="86"/>
      <c r="H128" s="86"/>
      <c r="I128" s="86"/>
      <c r="J128" s="87"/>
      <c r="K128" s="88"/>
      <c r="L128" s="89"/>
      <c r="M128" s="90"/>
      <c r="N128" s="91"/>
      <c r="O128" s="236"/>
      <c r="P128" s="87"/>
      <c r="Q128" s="248"/>
      <c r="R128" s="66"/>
      <c r="S128" s="66"/>
      <c r="T128" s="66"/>
      <c r="U128" s="66"/>
      <c r="V128" s="66"/>
      <c r="W128" s="66"/>
      <c r="X128" s="66"/>
      <c r="Y128" s="66"/>
      <c r="Z128" s="66"/>
      <c r="AA128" s="66"/>
      <c r="AB128" s="66"/>
      <c r="AC128" s="66"/>
      <c r="AD128" s="66"/>
      <c r="AE128" s="66"/>
      <c r="AF128" s="66"/>
      <c r="AG128" s="66"/>
      <c r="AH128" s="66"/>
      <c r="AI128" s="66"/>
      <c r="AJ128" s="66"/>
      <c r="AK128" s="66"/>
      <c r="AL128" s="66"/>
      <c r="AM128" s="66"/>
      <c r="AN128" s="66"/>
      <c r="AO128" s="66"/>
      <c r="AP128" s="66"/>
      <c r="AQ128" s="66"/>
      <c r="AR128" s="66"/>
      <c r="AS128" s="66"/>
      <c r="AT128" s="66"/>
      <c r="AU128" s="66"/>
      <c r="AV128" s="66"/>
      <c r="AW128" s="66"/>
      <c r="AX128" s="66"/>
      <c r="AY128" s="66"/>
      <c r="AZ128" s="66"/>
      <c r="BA128" s="66"/>
      <c r="BB128" s="66"/>
      <c r="BC128" s="66"/>
      <c r="BD128" s="66"/>
      <c r="BE128" s="66"/>
    </row>
    <row r="129" spans="1:57" s="67" customFormat="1">
      <c r="A129" s="770" t="s">
        <v>1633</v>
      </c>
      <c r="B129" s="771"/>
      <c r="C129" s="771"/>
      <c r="D129" s="771"/>
      <c r="E129" s="771"/>
      <c r="F129" s="771"/>
      <c r="G129" s="771"/>
      <c r="H129" s="771"/>
      <c r="I129" s="771"/>
      <c r="J129" s="771"/>
      <c r="K129" s="771"/>
      <c r="L129" s="771"/>
      <c r="M129" s="771"/>
      <c r="N129" s="771"/>
      <c r="O129" s="771"/>
      <c r="P129" s="771"/>
      <c r="Q129" s="772"/>
      <c r="R129" s="66"/>
      <c r="S129" s="66"/>
      <c r="T129" s="66"/>
      <c r="U129" s="66"/>
      <c r="V129" s="66"/>
      <c r="W129" s="66"/>
      <c r="X129" s="66"/>
      <c r="Y129" s="66"/>
      <c r="Z129" s="66"/>
      <c r="AA129" s="66"/>
      <c r="AB129" s="66"/>
      <c r="AC129" s="66"/>
      <c r="AD129" s="66"/>
      <c r="AE129" s="66"/>
      <c r="AF129" s="66"/>
      <c r="AG129" s="66"/>
      <c r="AH129" s="66"/>
      <c r="AI129" s="66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66"/>
      <c r="AV129" s="66"/>
      <c r="AW129" s="66"/>
      <c r="AX129" s="66"/>
      <c r="AY129" s="66"/>
      <c r="AZ129" s="66"/>
      <c r="BA129" s="66"/>
      <c r="BB129" s="66"/>
      <c r="BC129" s="66"/>
      <c r="BD129" s="66"/>
      <c r="BE129" s="66"/>
    </row>
    <row r="130" spans="1:57" s="67" customFormat="1">
      <c r="A130" s="767"/>
      <c r="B130" s="768"/>
      <c r="C130" s="768"/>
      <c r="D130" s="768"/>
      <c r="E130" s="768"/>
      <c r="F130" s="768"/>
      <c r="G130" s="768"/>
      <c r="H130" s="768"/>
      <c r="I130" s="768"/>
      <c r="J130" s="768"/>
      <c r="K130" s="768"/>
      <c r="L130" s="768"/>
      <c r="M130" s="768"/>
      <c r="N130" s="768"/>
      <c r="O130" s="768"/>
      <c r="P130" s="768"/>
      <c r="Q130" s="769"/>
      <c r="R130" s="66"/>
      <c r="S130" s="66"/>
      <c r="T130" s="66"/>
      <c r="U130" s="66"/>
      <c r="V130" s="66"/>
      <c r="W130" s="66"/>
      <c r="X130" s="66"/>
      <c r="Y130" s="66"/>
      <c r="Z130" s="66"/>
      <c r="AA130" s="66"/>
      <c r="AB130" s="66"/>
      <c r="AC130" s="66"/>
      <c r="AD130" s="66"/>
      <c r="AE130" s="66"/>
      <c r="AF130" s="66"/>
      <c r="AG130" s="66"/>
      <c r="AH130" s="66"/>
      <c r="AI130" s="66"/>
      <c r="AJ130" s="66"/>
      <c r="AK130" s="66"/>
      <c r="AL130" s="66"/>
      <c r="AM130" s="66"/>
      <c r="AN130" s="66"/>
      <c r="AO130" s="66"/>
      <c r="AP130" s="66"/>
      <c r="AQ130" s="66"/>
      <c r="AR130" s="66"/>
      <c r="AS130" s="66"/>
      <c r="AT130" s="66"/>
      <c r="AU130" s="66"/>
      <c r="AV130" s="66"/>
      <c r="AW130" s="66"/>
      <c r="AX130" s="66"/>
      <c r="AY130" s="66"/>
      <c r="AZ130" s="66"/>
      <c r="BA130" s="66"/>
      <c r="BB130" s="66"/>
      <c r="BC130" s="66"/>
      <c r="BD130" s="66"/>
      <c r="BE130" s="66"/>
    </row>
    <row r="131" spans="1:57" s="67" customFormat="1">
      <c r="A131" s="764" t="s">
        <v>1634</v>
      </c>
      <c r="B131" s="765"/>
      <c r="C131" s="765"/>
      <c r="D131" s="765"/>
      <c r="E131" s="765"/>
      <c r="F131" s="765"/>
      <c r="G131" s="765"/>
      <c r="H131" s="765"/>
      <c r="I131" s="765"/>
      <c r="J131" s="765"/>
      <c r="K131" s="765"/>
      <c r="L131" s="765"/>
      <c r="M131" s="765"/>
      <c r="N131" s="765"/>
      <c r="O131" s="765"/>
      <c r="P131" s="765"/>
      <c r="Q131" s="766"/>
      <c r="R131" s="66"/>
      <c r="S131" s="66"/>
      <c r="T131" s="66"/>
      <c r="U131" s="66"/>
      <c r="V131" s="66"/>
      <c r="W131" s="66"/>
      <c r="X131" s="66"/>
      <c r="Y131" s="66"/>
      <c r="Z131" s="66"/>
      <c r="AA131" s="66"/>
      <c r="AB131" s="66"/>
      <c r="AC131" s="66"/>
      <c r="AD131" s="66"/>
      <c r="AE131" s="66"/>
      <c r="AF131" s="66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66"/>
      <c r="AV131" s="66"/>
      <c r="AW131" s="66"/>
      <c r="AX131" s="66"/>
      <c r="AY131" s="66"/>
      <c r="AZ131" s="66"/>
      <c r="BA131" s="66"/>
      <c r="BB131" s="66"/>
      <c r="BC131" s="66"/>
      <c r="BD131" s="66"/>
      <c r="BE131" s="66"/>
    </row>
    <row r="132" spans="1:57" s="67" customFormat="1">
      <c r="A132" s="764" t="s">
        <v>1635</v>
      </c>
      <c r="B132" s="765"/>
      <c r="C132" s="765"/>
      <c r="D132" s="765"/>
      <c r="E132" s="765"/>
      <c r="F132" s="765"/>
      <c r="G132" s="765"/>
      <c r="H132" s="765"/>
      <c r="I132" s="765"/>
      <c r="J132" s="765"/>
      <c r="K132" s="765"/>
      <c r="L132" s="765"/>
      <c r="M132" s="765"/>
      <c r="N132" s="765"/>
      <c r="O132" s="765"/>
      <c r="P132" s="765"/>
      <c r="Q132" s="766"/>
      <c r="R132" s="66"/>
      <c r="S132" s="66"/>
      <c r="T132" s="66"/>
      <c r="U132" s="66"/>
      <c r="V132" s="66"/>
      <c r="W132" s="66"/>
      <c r="X132" s="66"/>
      <c r="Y132" s="66"/>
      <c r="Z132" s="66"/>
      <c r="AA132" s="66"/>
      <c r="AB132" s="66"/>
      <c r="AC132" s="66"/>
      <c r="AD132" s="66"/>
      <c r="AE132" s="66"/>
      <c r="AF132" s="66"/>
      <c r="AG132" s="66"/>
      <c r="AH132" s="66"/>
      <c r="AI132" s="66"/>
      <c r="AJ132" s="66"/>
      <c r="AK132" s="66"/>
      <c r="AL132" s="66"/>
      <c r="AM132" s="66"/>
      <c r="AN132" s="66"/>
      <c r="AO132" s="66"/>
      <c r="AP132" s="66"/>
      <c r="AQ132" s="66"/>
      <c r="AR132" s="66"/>
      <c r="AS132" s="66"/>
      <c r="AT132" s="66"/>
      <c r="AU132" s="66"/>
      <c r="AV132" s="66"/>
      <c r="AW132" s="66"/>
      <c r="AX132" s="66"/>
      <c r="AY132" s="66"/>
      <c r="AZ132" s="66"/>
      <c r="BA132" s="66"/>
      <c r="BB132" s="66"/>
      <c r="BC132" s="66"/>
      <c r="BD132" s="66"/>
      <c r="BE132" s="66"/>
    </row>
    <row r="133" spans="1:57" s="67" customFormat="1" ht="13.5" thickBot="1">
      <c r="A133" s="761" t="s">
        <v>1636</v>
      </c>
      <c r="B133" s="762"/>
      <c r="C133" s="762"/>
      <c r="D133" s="762"/>
      <c r="E133" s="762"/>
      <c r="F133" s="762"/>
      <c r="G133" s="762"/>
      <c r="H133" s="762"/>
      <c r="I133" s="762"/>
      <c r="J133" s="762"/>
      <c r="K133" s="762"/>
      <c r="L133" s="762"/>
      <c r="M133" s="762"/>
      <c r="N133" s="762"/>
      <c r="O133" s="762"/>
      <c r="P133" s="762"/>
      <c r="Q133" s="763"/>
      <c r="R133" s="66"/>
      <c r="S133" s="66"/>
      <c r="T133" s="66"/>
      <c r="U133" s="66"/>
      <c r="V133" s="66"/>
      <c r="W133" s="66"/>
      <c r="X133" s="66"/>
      <c r="Y133" s="66"/>
      <c r="Z133" s="66"/>
      <c r="AA133" s="66"/>
      <c r="AB133" s="66"/>
      <c r="AC133" s="66"/>
      <c r="AD133" s="66"/>
      <c r="AE133" s="66"/>
      <c r="AF133" s="66"/>
      <c r="AG133" s="66"/>
      <c r="AH133" s="66"/>
      <c r="AI133" s="66"/>
      <c r="AJ133" s="66"/>
      <c r="AK133" s="66"/>
      <c r="AL133" s="66"/>
      <c r="AM133" s="66"/>
      <c r="AN133" s="66"/>
      <c r="AO133" s="66"/>
      <c r="AP133" s="66"/>
      <c r="AQ133" s="66"/>
      <c r="AR133" s="66"/>
      <c r="AS133" s="66"/>
      <c r="AT133" s="66"/>
      <c r="AU133" s="66"/>
      <c r="AV133" s="66"/>
      <c r="AW133" s="66"/>
      <c r="AX133" s="66"/>
      <c r="AY133" s="66"/>
      <c r="AZ133" s="66"/>
      <c r="BA133" s="66"/>
      <c r="BB133" s="66"/>
      <c r="BC133" s="66"/>
      <c r="BD133" s="66"/>
      <c r="BE133" s="66"/>
    </row>
    <row r="134" spans="1:57" s="30" customFormat="1">
      <c r="A134" s="33"/>
      <c r="B134" s="33"/>
      <c r="C134" s="569"/>
      <c r="D134" s="569"/>
      <c r="E134" s="33"/>
      <c r="F134" s="33"/>
      <c r="G134" s="275"/>
      <c r="H134" s="35"/>
      <c r="I134" s="35"/>
      <c r="J134" s="33"/>
      <c r="K134" s="33"/>
      <c r="L134" s="275"/>
      <c r="M134" s="33"/>
      <c r="N134" s="33"/>
      <c r="O134" s="33"/>
      <c r="P134" s="33"/>
      <c r="Q134" s="33"/>
    </row>
    <row r="135" spans="1:57" s="30" customFormat="1" ht="48" customHeight="1">
      <c r="C135" s="25"/>
      <c r="D135" s="25"/>
      <c r="G135" s="547"/>
      <c r="H135" s="75"/>
      <c r="I135" s="33"/>
      <c r="L135" s="547"/>
    </row>
    <row r="136" spans="1:57" s="30" customFormat="1">
      <c r="A136" s="33"/>
      <c r="B136" s="33"/>
      <c r="C136" s="569"/>
      <c r="D136" s="569"/>
      <c r="E136" s="33"/>
      <c r="F136" s="33"/>
      <c r="G136" s="275"/>
      <c r="H136" s="35"/>
      <c r="I136" s="33"/>
      <c r="L136" s="547"/>
    </row>
    <row r="137" spans="1:57" s="30" customFormat="1">
      <c r="A137" s="33"/>
      <c r="B137" s="33"/>
      <c r="C137" s="569"/>
      <c r="D137" s="569"/>
      <c r="E137" s="33"/>
      <c r="F137" s="33"/>
      <c r="G137" s="275"/>
      <c r="H137" s="35"/>
      <c r="I137" s="33"/>
      <c r="L137" s="547"/>
    </row>
    <row r="138" spans="1:57" s="30" customFormat="1">
      <c r="A138" s="33"/>
      <c r="B138" s="33"/>
      <c r="C138" s="569"/>
      <c r="D138" s="569"/>
      <c r="E138" s="33"/>
      <c r="F138" s="33"/>
      <c r="G138" s="275"/>
      <c r="H138" s="35"/>
      <c r="I138" s="33"/>
      <c r="L138" s="547"/>
    </row>
    <row r="139" spans="1:57" s="30" customFormat="1">
      <c r="A139" s="33"/>
      <c r="B139" s="33"/>
      <c r="C139" s="569"/>
      <c r="D139" s="569"/>
      <c r="E139" s="33"/>
      <c r="F139" s="33"/>
      <c r="G139" s="275"/>
      <c r="H139" s="35"/>
      <c r="I139" s="33"/>
      <c r="L139" s="547"/>
    </row>
    <row r="140" spans="1:57" s="30" customFormat="1">
      <c r="A140" s="33"/>
      <c r="B140" s="33"/>
      <c r="C140" s="569"/>
      <c r="D140" s="569"/>
      <c r="E140" s="33"/>
      <c r="F140" s="33"/>
      <c r="G140" s="275"/>
      <c r="H140" s="35"/>
      <c r="I140" s="33"/>
      <c r="L140" s="547"/>
    </row>
    <row r="141" spans="1:57" s="30" customFormat="1">
      <c r="A141" s="33"/>
      <c r="B141" s="33"/>
      <c r="C141" s="569"/>
      <c r="D141" s="569"/>
      <c r="E141" s="33"/>
      <c r="F141" s="33"/>
      <c r="G141" s="275"/>
      <c r="H141" s="35"/>
      <c r="I141" s="33"/>
      <c r="L141" s="547"/>
    </row>
    <row r="142" spans="1:57" s="30" customFormat="1">
      <c r="A142" s="33"/>
      <c r="B142" s="33"/>
      <c r="C142" s="569"/>
      <c r="D142" s="569"/>
      <c r="E142" s="33"/>
      <c r="F142" s="33"/>
      <c r="G142" s="275"/>
      <c r="H142" s="35"/>
      <c r="I142" s="33"/>
      <c r="L142" s="547"/>
    </row>
    <row r="143" spans="1:57" s="30" customFormat="1">
      <c r="A143" s="33"/>
      <c r="B143" s="33"/>
      <c r="C143" s="569"/>
      <c r="D143" s="569"/>
      <c r="E143" s="33"/>
      <c r="F143" s="33"/>
      <c r="G143" s="275"/>
      <c r="H143" s="35"/>
      <c r="I143" s="33"/>
      <c r="L143" s="547"/>
    </row>
    <row r="144" spans="1:57" s="30" customFormat="1" ht="21" customHeight="1">
      <c r="A144" s="33"/>
      <c r="B144" s="33"/>
      <c r="C144" s="569"/>
      <c r="D144" s="569"/>
      <c r="E144" s="33"/>
      <c r="F144" s="33"/>
      <c r="G144" s="275"/>
      <c r="H144" s="35"/>
      <c r="I144" s="33"/>
      <c r="L144" s="547"/>
    </row>
    <row r="145" spans="1:17" s="30" customFormat="1" ht="21" customHeight="1">
      <c r="A145" s="33"/>
      <c r="B145" s="33"/>
      <c r="C145" s="569"/>
      <c r="D145" s="569"/>
      <c r="E145" s="33"/>
      <c r="F145" s="33"/>
      <c r="G145" s="275"/>
      <c r="H145" s="35"/>
      <c r="I145" s="33"/>
      <c r="L145" s="547"/>
    </row>
    <row r="146" spans="1:17" s="30" customFormat="1" ht="21" customHeight="1">
      <c r="A146" s="33"/>
      <c r="B146" s="33"/>
      <c r="C146" s="569"/>
      <c r="D146" s="569"/>
      <c r="E146" s="33"/>
      <c r="F146" s="33"/>
      <c r="G146" s="275"/>
      <c r="H146" s="35"/>
      <c r="I146" s="33"/>
      <c r="L146" s="547"/>
    </row>
    <row r="147" spans="1:17" s="30" customFormat="1" ht="21" customHeight="1">
      <c r="A147" s="33"/>
      <c r="B147" s="33"/>
      <c r="C147" s="569"/>
      <c r="D147" s="569"/>
      <c r="E147" s="33"/>
      <c r="F147" s="33"/>
      <c r="G147" s="275"/>
      <c r="H147" s="35"/>
      <c r="I147" s="33"/>
      <c r="L147" s="547"/>
    </row>
    <row r="148" spans="1:17" s="30" customFormat="1">
      <c r="A148" s="33"/>
      <c r="B148" s="33"/>
      <c r="C148" s="569"/>
      <c r="D148" s="569"/>
      <c r="E148" s="33"/>
      <c r="F148" s="33"/>
      <c r="G148" s="275"/>
      <c r="H148" s="35"/>
      <c r="I148" s="33"/>
      <c r="L148" s="547"/>
    </row>
    <row r="149" spans="1:17" s="30" customFormat="1">
      <c r="A149" s="33"/>
      <c r="B149" s="33"/>
      <c r="C149" s="569"/>
      <c r="D149" s="569"/>
      <c r="E149" s="33"/>
      <c r="F149" s="33"/>
      <c r="G149" s="275"/>
      <c r="H149" s="35"/>
      <c r="I149" s="33"/>
      <c r="L149" s="547"/>
    </row>
    <row r="150" spans="1:17" s="30" customFormat="1">
      <c r="A150" s="33"/>
      <c r="B150" s="33"/>
      <c r="C150" s="569"/>
      <c r="D150" s="569"/>
      <c r="E150" s="33"/>
      <c r="F150" s="33"/>
      <c r="G150" s="275"/>
      <c r="H150" s="35"/>
      <c r="I150" s="33"/>
      <c r="L150" s="547"/>
    </row>
    <row r="151" spans="1:17" s="30" customFormat="1">
      <c r="A151" s="33"/>
      <c r="B151" s="33"/>
      <c r="C151" s="569"/>
      <c r="D151" s="569"/>
      <c r="E151" s="33"/>
      <c r="F151" s="33"/>
      <c r="G151" s="275"/>
      <c r="H151" s="35"/>
      <c r="I151" s="33"/>
      <c r="L151" s="547"/>
    </row>
    <row r="152" spans="1:17" s="30" customFormat="1">
      <c r="A152" s="33"/>
      <c r="B152" s="33"/>
      <c r="C152" s="569"/>
      <c r="D152" s="569"/>
      <c r="E152" s="33"/>
      <c r="F152" s="33"/>
      <c r="G152" s="275"/>
      <c r="H152" s="35"/>
      <c r="I152" s="35"/>
      <c r="J152" s="33"/>
      <c r="K152" s="33"/>
      <c r="L152" s="275"/>
      <c r="M152" s="33"/>
      <c r="N152" s="33"/>
      <c r="O152" s="33"/>
      <c r="P152" s="33"/>
      <c r="Q152" s="33"/>
    </row>
    <row r="153" spans="1:17" s="30" customFormat="1">
      <c r="A153" s="33"/>
      <c r="B153" s="33"/>
      <c r="C153" s="569"/>
      <c r="D153" s="569"/>
      <c r="E153" s="33"/>
      <c r="F153" s="33"/>
      <c r="G153" s="275"/>
      <c r="H153" s="35"/>
      <c r="I153" s="35"/>
      <c r="J153" s="33"/>
      <c r="K153" s="33"/>
      <c r="L153" s="275"/>
      <c r="M153" s="33"/>
      <c r="N153" s="33"/>
      <c r="O153" s="33"/>
      <c r="P153" s="33"/>
      <c r="Q153" s="33"/>
    </row>
    <row r="154" spans="1:17" s="30" customFormat="1">
      <c r="A154" s="33"/>
      <c r="B154" s="33"/>
      <c r="C154" s="569"/>
      <c r="D154" s="569"/>
      <c r="E154" s="33"/>
      <c r="F154" s="33"/>
      <c r="G154" s="275"/>
      <c r="H154" s="35"/>
      <c r="I154" s="35"/>
      <c r="J154" s="33"/>
      <c r="K154" s="33"/>
      <c r="L154" s="275"/>
      <c r="M154" s="33"/>
      <c r="N154" s="33"/>
      <c r="O154" s="33"/>
      <c r="P154" s="33"/>
      <c r="Q154" s="33"/>
    </row>
    <row r="155" spans="1:17" s="30" customFormat="1">
      <c r="A155" s="33"/>
      <c r="B155" s="33"/>
      <c r="C155" s="569"/>
      <c r="D155" s="569"/>
      <c r="E155" s="33"/>
      <c r="F155" s="33"/>
      <c r="G155" s="275"/>
      <c r="H155" s="35"/>
      <c r="I155" s="35"/>
      <c r="J155" s="33"/>
      <c r="K155" s="33"/>
      <c r="L155" s="275"/>
      <c r="M155" s="33"/>
      <c r="N155" s="33"/>
      <c r="O155" s="33"/>
      <c r="P155" s="33"/>
      <c r="Q155" s="33"/>
    </row>
    <row r="156" spans="1:17" s="30" customFormat="1">
      <c r="A156" s="33"/>
      <c r="B156" s="33"/>
      <c r="C156" s="569"/>
      <c r="D156" s="569"/>
      <c r="E156" s="33"/>
      <c r="F156" s="33"/>
      <c r="G156" s="275"/>
      <c r="H156" s="35"/>
      <c r="I156" s="35"/>
      <c r="J156" s="33"/>
      <c r="K156" s="33"/>
      <c r="L156" s="275"/>
      <c r="M156" s="33"/>
      <c r="N156" s="33"/>
      <c r="O156" s="33"/>
      <c r="P156" s="33"/>
      <c r="Q156" s="33"/>
    </row>
    <row r="157" spans="1:17" s="30" customFormat="1">
      <c r="A157" s="33"/>
      <c r="B157" s="33"/>
      <c r="C157" s="569"/>
      <c r="D157" s="569"/>
      <c r="E157" s="33"/>
      <c r="F157" s="33"/>
      <c r="G157" s="275"/>
      <c r="H157" s="35"/>
      <c r="I157" s="35"/>
      <c r="J157" s="33"/>
      <c r="K157" s="33"/>
      <c r="L157" s="275"/>
      <c r="M157" s="33"/>
      <c r="N157" s="33"/>
      <c r="O157" s="33"/>
      <c r="P157" s="33"/>
      <c r="Q157" s="33"/>
    </row>
    <row r="158" spans="1:17" s="30" customFormat="1">
      <c r="A158" s="33"/>
      <c r="B158" s="33"/>
      <c r="C158" s="569"/>
      <c r="D158" s="569"/>
      <c r="E158" s="33"/>
      <c r="F158" s="33"/>
      <c r="G158" s="275"/>
      <c r="H158" s="35"/>
      <c r="I158" s="35"/>
      <c r="J158" s="33"/>
      <c r="K158" s="33"/>
      <c r="L158" s="275"/>
      <c r="M158" s="33"/>
      <c r="N158" s="33"/>
      <c r="O158" s="33"/>
      <c r="P158" s="33"/>
      <c r="Q158" s="33"/>
    </row>
    <row r="159" spans="1:17" s="30" customFormat="1">
      <c r="A159" s="33"/>
      <c r="B159" s="33"/>
      <c r="C159" s="569"/>
      <c r="D159" s="569"/>
      <c r="E159" s="33"/>
      <c r="F159" s="33"/>
      <c r="G159" s="275"/>
      <c r="H159" s="35"/>
      <c r="I159" s="35"/>
      <c r="J159" s="33"/>
      <c r="K159" s="33"/>
      <c r="L159" s="275"/>
      <c r="M159" s="33"/>
      <c r="N159" s="33"/>
      <c r="O159" s="33"/>
      <c r="P159" s="33"/>
      <c r="Q159" s="33"/>
    </row>
    <row r="160" spans="1:17" s="30" customFormat="1">
      <c r="A160" s="33"/>
      <c r="B160" s="33"/>
      <c r="C160" s="569"/>
      <c r="D160" s="569"/>
      <c r="E160" s="33"/>
      <c r="F160" s="33"/>
      <c r="G160" s="275"/>
      <c r="H160" s="35"/>
      <c r="I160" s="35"/>
      <c r="J160" s="33"/>
      <c r="K160" s="33"/>
      <c r="L160" s="275"/>
      <c r="M160" s="33"/>
      <c r="N160" s="33"/>
      <c r="O160" s="33"/>
      <c r="P160" s="33"/>
      <c r="Q160" s="33"/>
    </row>
    <row r="161" spans="1:17" s="30" customFormat="1">
      <c r="A161" s="33"/>
      <c r="B161" s="33"/>
      <c r="C161" s="569"/>
      <c r="D161" s="569"/>
      <c r="E161" s="33"/>
      <c r="F161" s="33"/>
      <c r="G161" s="275"/>
      <c r="H161" s="35"/>
      <c r="I161" s="35"/>
      <c r="J161" s="33"/>
      <c r="K161" s="33"/>
      <c r="L161" s="275"/>
      <c r="M161" s="33"/>
      <c r="N161" s="33"/>
      <c r="O161" s="33"/>
      <c r="P161" s="33"/>
      <c r="Q161" s="33"/>
    </row>
    <row r="162" spans="1:17" s="30" customFormat="1">
      <c r="A162" s="33"/>
      <c r="B162" s="33"/>
      <c r="C162" s="569"/>
      <c r="D162" s="569"/>
      <c r="E162" s="33"/>
      <c r="F162" s="33"/>
      <c r="G162" s="275"/>
      <c r="H162" s="35"/>
      <c r="I162" s="35"/>
      <c r="J162" s="33"/>
      <c r="K162" s="33"/>
      <c r="L162" s="275"/>
      <c r="M162" s="33"/>
      <c r="N162" s="33"/>
      <c r="O162" s="33"/>
      <c r="P162" s="33"/>
      <c r="Q162" s="33"/>
    </row>
    <row r="163" spans="1:17" s="30" customFormat="1">
      <c r="A163" s="33"/>
      <c r="B163" s="33"/>
      <c r="C163" s="569"/>
      <c r="D163" s="569"/>
      <c r="E163" s="33"/>
      <c r="F163" s="33"/>
      <c r="G163" s="275"/>
      <c r="H163" s="35"/>
      <c r="I163" s="35"/>
      <c r="J163" s="33"/>
      <c r="K163" s="33"/>
      <c r="L163" s="275"/>
      <c r="M163" s="33"/>
      <c r="N163" s="33"/>
      <c r="O163" s="33"/>
      <c r="P163" s="33"/>
      <c r="Q163" s="33"/>
    </row>
    <row r="164" spans="1:17" s="30" customFormat="1">
      <c r="A164" s="33"/>
      <c r="B164" s="33"/>
      <c r="C164" s="569"/>
      <c r="D164" s="569"/>
      <c r="E164" s="33"/>
      <c r="F164" s="33"/>
      <c r="G164" s="275"/>
      <c r="H164" s="35"/>
      <c r="I164" s="35"/>
      <c r="J164" s="33"/>
      <c r="K164" s="33"/>
      <c r="L164" s="275"/>
      <c r="M164" s="33"/>
      <c r="N164" s="33"/>
      <c r="O164" s="33"/>
      <c r="P164" s="33"/>
      <c r="Q164" s="33"/>
    </row>
    <row r="165" spans="1:17" s="30" customFormat="1">
      <c r="A165" s="33"/>
      <c r="B165" s="33"/>
      <c r="C165" s="569"/>
      <c r="D165" s="569"/>
      <c r="E165" s="33"/>
      <c r="F165" s="33"/>
      <c r="G165" s="275"/>
      <c r="H165" s="35"/>
      <c r="I165" s="35"/>
      <c r="J165" s="33"/>
      <c r="K165" s="33"/>
      <c r="L165" s="275"/>
      <c r="M165" s="33"/>
      <c r="N165" s="33"/>
      <c r="O165" s="33"/>
      <c r="P165" s="33"/>
      <c r="Q165" s="33"/>
    </row>
    <row r="166" spans="1:17" s="30" customFormat="1">
      <c r="A166" s="33"/>
      <c r="B166" s="33"/>
      <c r="C166" s="569"/>
      <c r="D166" s="569"/>
      <c r="E166" s="33"/>
      <c r="F166" s="33"/>
      <c r="G166" s="275"/>
      <c r="H166" s="35"/>
      <c r="I166" s="35"/>
      <c r="J166" s="33"/>
      <c r="K166" s="33"/>
      <c r="L166" s="275"/>
      <c r="M166" s="33"/>
      <c r="N166" s="33"/>
      <c r="O166" s="33"/>
      <c r="P166" s="33"/>
      <c r="Q166" s="33"/>
    </row>
    <row r="167" spans="1:17" s="30" customFormat="1">
      <c r="A167" s="33"/>
      <c r="B167" s="33"/>
      <c r="C167" s="569"/>
      <c r="D167" s="569"/>
      <c r="E167" s="33"/>
      <c r="F167" s="33"/>
      <c r="G167" s="275"/>
      <c r="H167" s="35"/>
      <c r="I167" s="35"/>
      <c r="J167" s="33"/>
      <c r="K167" s="33"/>
      <c r="L167" s="275"/>
      <c r="M167" s="33"/>
      <c r="N167" s="33"/>
      <c r="O167" s="33"/>
      <c r="P167" s="33"/>
      <c r="Q167" s="33"/>
    </row>
    <row r="168" spans="1:17" s="30" customFormat="1">
      <c r="A168" s="33"/>
      <c r="B168" s="33"/>
      <c r="C168" s="569"/>
      <c r="D168" s="569"/>
      <c r="E168" s="33"/>
      <c r="F168" s="33"/>
      <c r="G168" s="275"/>
      <c r="H168" s="35"/>
      <c r="I168" s="35"/>
      <c r="J168" s="33"/>
      <c r="K168" s="33"/>
      <c r="L168" s="275"/>
      <c r="M168" s="33"/>
      <c r="N168" s="33"/>
      <c r="O168" s="33"/>
      <c r="P168" s="33"/>
      <c r="Q168" s="33"/>
    </row>
    <row r="169" spans="1:17" s="30" customFormat="1">
      <c r="A169" s="33"/>
      <c r="B169" s="33"/>
      <c r="C169" s="569"/>
      <c r="D169" s="569"/>
      <c r="E169" s="33"/>
      <c r="F169" s="33"/>
      <c r="G169" s="275"/>
      <c r="H169" s="35"/>
      <c r="I169" s="35"/>
      <c r="J169" s="33"/>
      <c r="K169" s="33"/>
      <c r="L169" s="275"/>
      <c r="M169" s="33"/>
      <c r="N169" s="33"/>
      <c r="O169" s="33"/>
      <c r="P169" s="33"/>
      <c r="Q169" s="33"/>
    </row>
    <row r="170" spans="1:17" s="30" customFormat="1">
      <c r="A170" s="33"/>
      <c r="B170" s="33"/>
      <c r="C170" s="569"/>
      <c r="D170" s="569"/>
      <c r="E170" s="33"/>
      <c r="F170" s="33"/>
      <c r="G170" s="275"/>
      <c r="H170" s="35"/>
      <c r="I170" s="35"/>
      <c r="J170" s="33"/>
      <c r="K170" s="33"/>
      <c r="L170" s="275"/>
      <c r="M170" s="33"/>
      <c r="N170" s="33"/>
      <c r="O170" s="33"/>
      <c r="P170" s="33"/>
      <c r="Q170" s="33"/>
    </row>
    <row r="171" spans="1:17" s="30" customFormat="1">
      <c r="A171" s="33"/>
      <c r="B171" s="33"/>
      <c r="C171" s="569"/>
      <c r="D171" s="569"/>
      <c r="E171" s="33"/>
      <c r="F171" s="33"/>
      <c r="G171" s="275"/>
      <c r="H171" s="35"/>
      <c r="I171" s="35"/>
      <c r="J171" s="33"/>
      <c r="K171" s="33"/>
      <c r="L171" s="275"/>
      <c r="M171" s="33"/>
      <c r="N171" s="33"/>
      <c r="O171" s="33"/>
      <c r="P171" s="33"/>
      <c r="Q171" s="33"/>
    </row>
    <row r="172" spans="1:17" s="30" customFormat="1">
      <c r="A172" s="33"/>
      <c r="B172" s="33"/>
      <c r="C172" s="569"/>
      <c r="D172" s="569"/>
      <c r="E172" s="33"/>
      <c r="F172" s="33"/>
      <c r="G172" s="275"/>
      <c r="H172" s="35"/>
      <c r="I172" s="35"/>
      <c r="J172" s="33"/>
      <c r="K172" s="33"/>
      <c r="L172" s="275"/>
      <c r="M172" s="33"/>
      <c r="N172" s="33"/>
      <c r="O172" s="33"/>
      <c r="P172" s="33"/>
      <c r="Q172" s="33"/>
    </row>
    <row r="173" spans="1:17" s="30" customFormat="1">
      <c r="A173" s="33"/>
      <c r="B173" s="33"/>
      <c r="C173" s="569"/>
      <c r="D173" s="569"/>
      <c r="E173" s="33"/>
      <c r="F173" s="33"/>
      <c r="G173" s="275"/>
      <c r="H173" s="35"/>
      <c r="I173" s="35"/>
      <c r="J173" s="33"/>
      <c r="K173" s="33"/>
      <c r="L173" s="275"/>
      <c r="M173" s="33"/>
      <c r="N173" s="33"/>
      <c r="O173" s="33"/>
      <c r="P173" s="33"/>
      <c r="Q173" s="33"/>
    </row>
    <row r="174" spans="1:17" s="30" customFormat="1">
      <c r="A174" s="33"/>
      <c r="B174" s="33"/>
      <c r="C174" s="569"/>
      <c r="D174" s="569"/>
      <c r="E174" s="33"/>
      <c r="F174" s="33"/>
      <c r="G174" s="275"/>
      <c r="H174" s="35"/>
      <c r="I174" s="35"/>
      <c r="J174" s="33"/>
      <c r="K174" s="33"/>
      <c r="L174" s="275"/>
      <c r="M174" s="33"/>
      <c r="N174" s="33"/>
      <c r="O174" s="33"/>
      <c r="P174" s="33"/>
      <c r="Q174" s="33"/>
    </row>
    <row r="175" spans="1:17" s="30" customFormat="1">
      <c r="A175" s="33"/>
      <c r="B175" s="33"/>
      <c r="C175" s="569"/>
      <c r="D175" s="569"/>
      <c r="E175" s="33"/>
      <c r="F175" s="33"/>
      <c r="G175" s="275"/>
      <c r="H175" s="35"/>
      <c r="I175" s="35"/>
      <c r="J175" s="33"/>
      <c r="K175" s="33"/>
      <c r="L175" s="275"/>
      <c r="M175" s="33"/>
      <c r="N175" s="33"/>
      <c r="O175" s="33"/>
      <c r="P175" s="33"/>
      <c r="Q175" s="33"/>
    </row>
    <row r="176" spans="1:17" s="30" customFormat="1">
      <c r="A176" s="33"/>
      <c r="B176" s="33"/>
      <c r="C176" s="569"/>
      <c r="D176" s="569"/>
      <c r="E176" s="33"/>
      <c r="F176" s="33"/>
      <c r="G176" s="275"/>
      <c r="H176" s="35"/>
      <c r="I176" s="35"/>
      <c r="J176" s="33"/>
      <c r="K176" s="33"/>
      <c r="L176" s="275"/>
      <c r="M176" s="33"/>
      <c r="N176" s="33"/>
      <c r="O176" s="33"/>
      <c r="P176" s="33"/>
      <c r="Q176" s="33"/>
    </row>
    <row r="177" spans="1:17" s="30" customFormat="1">
      <c r="A177" s="33"/>
      <c r="B177" s="33"/>
      <c r="C177" s="569"/>
      <c r="D177" s="569"/>
      <c r="E177" s="33"/>
      <c r="F177" s="33"/>
      <c r="G177" s="275"/>
      <c r="H177" s="35"/>
      <c r="I177" s="35"/>
      <c r="J177" s="33"/>
      <c r="K177" s="33"/>
      <c r="L177" s="275"/>
      <c r="M177" s="33"/>
      <c r="N177" s="33"/>
      <c r="O177" s="33"/>
      <c r="P177" s="33"/>
      <c r="Q177" s="33"/>
    </row>
    <row r="178" spans="1:17" s="30" customFormat="1">
      <c r="A178" s="33"/>
      <c r="B178" s="33"/>
      <c r="C178" s="569"/>
      <c r="D178" s="569"/>
      <c r="E178" s="33"/>
      <c r="F178" s="33"/>
      <c r="G178" s="275"/>
      <c r="H178" s="35"/>
      <c r="I178" s="35"/>
      <c r="J178" s="33"/>
      <c r="K178" s="33"/>
      <c r="L178" s="275"/>
      <c r="M178" s="33"/>
      <c r="N178" s="33"/>
      <c r="O178" s="33"/>
      <c r="P178" s="33"/>
      <c r="Q178" s="33"/>
    </row>
    <row r="179" spans="1:17" s="30" customFormat="1">
      <c r="A179" s="33"/>
      <c r="B179" s="33"/>
      <c r="C179" s="569"/>
      <c r="D179" s="569"/>
      <c r="E179" s="33"/>
      <c r="F179" s="33"/>
      <c r="G179" s="275"/>
      <c r="H179" s="35"/>
      <c r="I179" s="35"/>
      <c r="J179" s="33"/>
      <c r="K179" s="33"/>
      <c r="L179" s="275"/>
      <c r="M179" s="33"/>
      <c r="N179" s="33"/>
      <c r="O179" s="33"/>
      <c r="P179" s="33"/>
      <c r="Q179" s="33"/>
    </row>
    <row r="180" spans="1:17" s="30" customFormat="1">
      <c r="A180" s="33"/>
      <c r="B180" s="33"/>
      <c r="C180" s="569"/>
      <c r="D180" s="569"/>
      <c r="E180" s="33"/>
      <c r="F180" s="33"/>
      <c r="G180" s="275"/>
      <c r="H180" s="35"/>
      <c r="I180" s="35"/>
      <c r="J180" s="33"/>
      <c r="K180" s="33"/>
      <c r="L180" s="275"/>
      <c r="M180" s="33"/>
      <c r="N180" s="33"/>
      <c r="O180" s="33"/>
      <c r="P180" s="33"/>
      <c r="Q180" s="33"/>
    </row>
    <row r="181" spans="1:17" s="30" customFormat="1">
      <c r="A181" s="33"/>
      <c r="B181" s="33"/>
      <c r="C181" s="569"/>
      <c r="D181" s="569"/>
      <c r="E181" s="33"/>
      <c r="F181" s="33"/>
      <c r="G181" s="275"/>
      <c r="H181" s="35"/>
      <c r="I181" s="35"/>
      <c r="J181" s="33"/>
      <c r="K181" s="33"/>
      <c r="L181" s="275"/>
      <c r="M181" s="33"/>
      <c r="N181" s="33"/>
      <c r="O181" s="33"/>
      <c r="P181" s="33"/>
      <c r="Q181" s="33"/>
    </row>
    <row r="182" spans="1:17" s="30" customFormat="1">
      <c r="A182" s="33"/>
      <c r="B182" s="33"/>
      <c r="C182" s="569"/>
      <c r="D182" s="569"/>
      <c r="E182" s="33"/>
      <c r="F182" s="33"/>
      <c r="G182" s="275"/>
      <c r="H182" s="35"/>
      <c r="I182" s="35"/>
      <c r="J182" s="33"/>
      <c r="K182" s="33"/>
      <c r="L182" s="275"/>
      <c r="M182" s="33"/>
      <c r="N182" s="33"/>
      <c r="O182" s="33"/>
      <c r="P182" s="33"/>
      <c r="Q182" s="33"/>
    </row>
    <row r="183" spans="1:17" s="30" customFormat="1">
      <c r="A183" s="33"/>
      <c r="B183" s="33"/>
      <c r="C183" s="569"/>
      <c r="D183" s="569"/>
      <c r="E183" s="33"/>
      <c r="F183" s="33"/>
      <c r="G183" s="275"/>
      <c r="H183" s="35"/>
      <c r="I183" s="35"/>
      <c r="J183" s="33"/>
      <c r="K183" s="33"/>
      <c r="L183" s="275"/>
      <c r="M183" s="33"/>
      <c r="N183" s="33"/>
      <c r="O183" s="33"/>
      <c r="P183" s="33"/>
      <c r="Q183" s="33"/>
    </row>
    <row r="184" spans="1:17" s="30" customFormat="1">
      <c r="A184" s="33"/>
      <c r="B184" s="33"/>
      <c r="C184" s="569"/>
      <c r="D184" s="569"/>
      <c r="E184" s="33"/>
      <c r="F184" s="33"/>
      <c r="G184" s="275"/>
      <c r="H184" s="35"/>
      <c r="I184" s="35"/>
      <c r="J184" s="33"/>
      <c r="K184" s="33"/>
      <c r="L184" s="275"/>
      <c r="M184" s="33"/>
      <c r="N184" s="33"/>
      <c r="O184" s="33"/>
      <c r="P184" s="33"/>
      <c r="Q184" s="33"/>
    </row>
    <row r="185" spans="1:17" s="30" customFormat="1">
      <c r="A185" s="33"/>
      <c r="B185" s="33"/>
      <c r="C185" s="569"/>
      <c r="D185" s="569"/>
      <c r="E185" s="33"/>
      <c r="F185" s="33"/>
      <c r="G185" s="275"/>
      <c r="H185" s="35"/>
      <c r="I185" s="35"/>
      <c r="J185" s="33"/>
      <c r="K185" s="33"/>
      <c r="L185" s="275"/>
      <c r="M185" s="33"/>
      <c r="N185" s="33"/>
      <c r="O185" s="33"/>
      <c r="P185" s="33"/>
      <c r="Q185" s="33"/>
    </row>
    <row r="186" spans="1:17" s="30" customFormat="1">
      <c r="A186" s="33"/>
      <c r="B186" s="33"/>
      <c r="C186" s="569"/>
      <c r="D186" s="569"/>
      <c r="E186" s="33"/>
      <c r="F186" s="33"/>
      <c r="G186" s="275"/>
      <c r="H186" s="35"/>
      <c r="I186" s="35"/>
      <c r="J186" s="33"/>
      <c r="K186" s="33"/>
      <c r="L186" s="275"/>
      <c r="M186" s="33"/>
      <c r="N186" s="33"/>
      <c r="O186" s="33"/>
      <c r="P186" s="33"/>
      <c r="Q186" s="33"/>
    </row>
    <row r="187" spans="1:17" s="30" customFormat="1">
      <c r="A187" s="33"/>
      <c r="B187" s="33"/>
      <c r="C187" s="569"/>
      <c r="D187" s="569"/>
      <c r="E187" s="33"/>
      <c r="F187" s="33"/>
      <c r="G187" s="275"/>
      <c r="H187" s="35"/>
      <c r="I187" s="35"/>
      <c r="J187" s="33"/>
      <c r="K187" s="33"/>
      <c r="L187" s="275"/>
      <c r="M187" s="33"/>
      <c r="N187" s="33"/>
      <c r="O187" s="33"/>
      <c r="P187" s="33"/>
      <c r="Q187" s="33"/>
    </row>
    <row r="188" spans="1:17" s="30" customFormat="1">
      <c r="A188" s="33"/>
      <c r="B188" s="33"/>
      <c r="C188" s="569"/>
      <c r="D188" s="569"/>
      <c r="E188" s="33"/>
      <c r="F188" s="33"/>
      <c r="G188" s="275"/>
      <c r="H188" s="35"/>
      <c r="I188" s="35"/>
      <c r="J188" s="33"/>
      <c r="K188" s="33"/>
      <c r="L188" s="275"/>
      <c r="M188" s="33"/>
      <c r="N188" s="33"/>
      <c r="O188" s="33"/>
      <c r="P188" s="33"/>
      <c r="Q188" s="33"/>
    </row>
    <row r="189" spans="1:17" s="30" customFormat="1">
      <c r="A189" s="33"/>
      <c r="B189" s="33"/>
      <c r="C189" s="569"/>
      <c r="D189" s="569"/>
      <c r="E189" s="33"/>
      <c r="F189" s="33"/>
      <c r="G189" s="275"/>
      <c r="H189" s="35"/>
      <c r="I189" s="35"/>
      <c r="J189" s="33"/>
      <c r="K189" s="33"/>
      <c r="L189" s="275"/>
      <c r="M189" s="33"/>
      <c r="N189" s="33"/>
      <c r="O189" s="33"/>
      <c r="P189" s="33"/>
      <c r="Q189" s="33"/>
    </row>
    <row r="190" spans="1:17" s="30" customFormat="1">
      <c r="A190" s="33"/>
      <c r="B190" s="33"/>
      <c r="C190" s="569"/>
      <c r="D190" s="569"/>
      <c r="E190" s="33"/>
      <c r="F190" s="33"/>
      <c r="G190" s="275"/>
      <c r="H190" s="35"/>
      <c r="I190" s="35"/>
      <c r="J190" s="33"/>
      <c r="K190" s="33"/>
      <c r="L190" s="275"/>
      <c r="M190" s="33"/>
      <c r="N190" s="33"/>
      <c r="O190" s="33"/>
      <c r="P190" s="33"/>
      <c r="Q190" s="33"/>
    </row>
    <row r="191" spans="1:17" s="30" customFormat="1">
      <c r="A191" s="33"/>
      <c r="B191" s="33"/>
      <c r="C191" s="569"/>
      <c r="D191" s="569"/>
      <c r="E191" s="33"/>
      <c r="F191" s="33"/>
      <c r="G191" s="275"/>
      <c r="H191" s="35"/>
      <c r="I191" s="35"/>
      <c r="J191" s="33"/>
      <c r="K191" s="33"/>
      <c r="L191" s="275"/>
      <c r="M191" s="33"/>
      <c r="N191" s="33"/>
      <c r="O191" s="33"/>
      <c r="P191" s="33"/>
      <c r="Q191" s="33"/>
    </row>
    <row r="192" spans="1:17" s="30" customFormat="1">
      <c r="A192" s="33"/>
      <c r="B192" s="33"/>
      <c r="C192" s="569"/>
      <c r="D192" s="569"/>
      <c r="E192" s="33"/>
      <c r="F192" s="33"/>
      <c r="G192" s="275"/>
      <c r="H192" s="35"/>
      <c r="I192" s="35"/>
      <c r="J192" s="33"/>
      <c r="K192" s="33"/>
      <c r="L192" s="275"/>
      <c r="M192" s="33"/>
      <c r="N192" s="33"/>
      <c r="O192" s="33"/>
      <c r="P192" s="33"/>
      <c r="Q192" s="33"/>
    </row>
    <row r="193" spans="1:17" s="30" customFormat="1">
      <c r="A193" s="33"/>
      <c r="B193" s="33"/>
      <c r="C193" s="569"/>
      <c r="D193" s="569"/>
      <c r="E193" s="33"/>
      <c r="F193" s="33"/>
      <c r="G193" s="275"/>
      <c r="H193" s="35"/>
      <c r="I193" s="35"/>
      <c r="J193" s="33"/>
      <c r="K193" s="33"/>
      <c r="L193" s="275"/>
      <c r="M193" s="33"/>
      <c r="N193" s="33"/>
      <c r="O193" s="33"/>
      <c r="P193" s="33"/>
      <c r="Q193" s="33"/>
    </row>
    <row r="194" spans="1:17" s="30" customFormat="1">
      <c r="A194" s="33"/>
      <c r="B194" s="33"/>
      <c r="C194" s="569"/>
      <c r="D194" s="569"/>
      <c r="E194" s="33"/>
      <c r="F194" s="33"/>
      <c r="G194" s="275"/>
      <c r="H194" s="35"/>
      <c r="I194" s="35"/>
      <c r="J194" s="33"/>
      <c r="K194" s="33"/>
      <c r="L194" s="275"/>
      <c r="M194" s="33"/>
      <c r="N194" s="33"/>
      <c r="O194" s="33"/>
      <c r="P194" s="33"/>
      <c r="Q194" s="33"/>
    </row>
    <row r="195" spans="1:17" s="30" customFormat="1">
      <c r="A195" s="33"/>
      <c r="B195" s="33"/>
      <c r="C195" s="569"/>
      <c r="D195" s="569"/>
      <c r="E195" s="33"/>
      <c r="F195" s="33"/>
      <c r="G195" s="275"/>
      <c r="H195" s="35"/>
      <c r="I195" s="35"/>
      <c r="J195" s="33"/>
      <c r="K195" s="33"/>
      <c r="L195" s="275"/>
      <c r="M195" s="33"/>
      <c r="N195" s="33"/>
      <c r="O195" s="33"/>
      <c r="P195" s="33"/>
      <c r="Q195" s="33"/>
    </row>
    <row r="196" spans="1:17" s="30" customFormat="1">
      <c r="A196" s="33"/>
      <c r="B196" s="33"/>
      <c r="C196" s="569"/>
      <c r="D196" s="569"/>
      <c r="E196" s="33"/>
      <c r="F196" s="33"/>
      <c r="G196" s="275"/>
      <c r="H196" s="35"/>
      <c r="I196" s="35"/>
      <c r="J196" s="33"/>
      <c r="K196" s="33"/>
      <c r="L196" s="275"/>
      <c r="M196" s="33"/>
      <c r="N196" s="33"/>
      <c r="O196" s="33"/>
      <c r="P196" s="33"/>
      <c r="Q196" s="33"/>
    </row>
    <row r="197" spans="1:17" s="30" customFormat="1">
      <c r="A197" s="33"/>
      <c r="B197" s="33"/>
      <c r="C197" s="569"/>
      <c r="D197" s="569"/>
      <c r="E197" s="33"/>
      <c r="F197" s="33"/>
      <c r="G197" s="275"/>
      <c r="H197" s="35"/>
      <c r="I197" s="35"/>
      <c r="J197" s="33"/>
      <c r="K197" s="33"/>
      <c r="L197" s="275"/>
      <c r="M197" s="33"/>
      <c r="N197" s="33"/>
      <c r="O197" s="33"/>
      <c r="P197" s="33"/>
      <c r="Q197" s="33"/>
    </row>
    <row r="198" spans="1:17" s="30" customFormat="1">
      <c r="A198" s="33"/>
      <c r="B198" s="33"/>
      <c r="C198" s="569"/>
      <c r="D198" s="569"/>
      <c r="E198" s="33"/>
      <c r="F198" s="33"/>
      <c r="G198" s="275"/>
      <c r="H198" s="35"/>
      <c r="I198" s="35"/>
      <c r="J198" s="33"/>
      <c r="K198" s="33"/>
      <c r="L198" s="275"/>
      <c r="M198" s="33"/>
      <c r="N198" s="33"/>
      <c r="O198" s="33"/>
      <c r="P198" s="33"/>
      <c r="Q198" s="33"/>
    </row>
    <row r="199" spans="1:17" s="30" customFormat="1">
      <c r="A199" s="33"/>
      <c r="B199" s="33"/>
      <c r="C199" s="569"/>
      <c r="D199" s="569"/>
      <c r="E199" s="33"/>
      <c r="F199" s="33"/>
      <c r="G199" s="275"/>
      <c r="H199" s="35"/>
      <c r="I199" s="35"/>
      <c r="J199" s="33"/>
      <c r="K199" s="33"/>
      <c r="L199" s="275"/>
      <c r="M199" s="33"/>
      <c r="N199" s="33"/>
      <c r="O199" s="33"/>
      <c r="P199" s="33"/>
      <c r="Q199" s="33"/>
    </row>
    <row r="200" spans="1:17" s="30" customFormat="1">
      <c r="A200" s="33"/>
      <c r="B200" s="33"/>
      <c r="C200" s="569"/>
      <c r="D200" s="569"/>
      <c r="E200" s="33"/>
      <c r="F200" s="33"/>
      <c r="G200" s="275"/>
      <c r="H200" s="35"/>
      <c r="I200" s="35"/>
      <c r="J200" s="33"/>
      <c r="K200" s="33"/>
      <c r="L200" s="275"/>
      <c r="M200" s="33"/>
      <c r="N200" s="33"/>
      <c r="O200" s="33"/>
      <c r="P200" s="33"/>
      <c r="Q200" s="33"/>
    </row>
    <row r="201" spans="1:17" s="30" customFormat="1">
      <c r="A201" s="33"/>
      <c r="B201" s="33"/>
      <c r="C201" s="569"/>
      <c r="D201" s="569"/>
      <c r="E201" s="33"/>
      <c r="F201" s="33"/>
      <c r="G201" s="275"/>
      <c r="H201" s="35"/>
      <c r="I201" s="35"/>
      <c r="J201" s="33"/>
      <c r="K201" s="33"/>
      <c r="L201" s="275"/>
      <c r="M201" s="33"/>
      <c r="N201" s="33"/>
      <c r="O201" s="33"/>
      <c r="P201" s="33"/>
      <c r="Q201" s="33"/>
    </row>
    <row r="202" spans="1:17" s="30" customFormat="1">
      <c r="A202" s="33"/>
      <c r="B202" s="33"/>
      <c r="C202" s="569"/>
      <c r="D202" s="569"/>
      <c r="E202" s="33"/>
      <c r="F202" s="33"/>
      <c r="G202" s="275"/>
      <c r="H202" s="35"/>
      <c r="I202" s="35"/>
      <c r="J202" s="33"/>
      <c r="K202" s="33"/>
      <c r="L202" s="275"/>
      <c r="M202" s="33"/>
      <c r="N202" s="33"/>
      <c r="O202" s="33"/>
      <c r="P202" s="33"/>
      <c r="Q202" s="33"/>
    </row>
    <row r="203" spans="1:17" s="30" customFormat="1">
      <c r="A203" s="33"/>
      <c r="B203" s="33"/>
      <c r="C203" s="569"/>
      <c r="D203" s="569"/>
      <c r="E203" s="33"/>
      <c r="F203" s="33"/>
      <c r="G203" s="275"/>
      <c r="H203" s="35"/>
      <c r="I203" s="35"/>
      <c r="J203" s="33"/>
      <c r="K203" s="33"/>
      <c r="L203" s="275"/>
      <c r="M203" s="33"/>
      <c r="N203" s="33"/>
      <c r="O203" s="33"/>
      <c r="P203" s="33"/>
      <c r="Q203" s="33"/>
    </row>
    <row r="204" spans="1:17" s="30" customFormat="1">
      <c r="A204" s="33"/>
      <c r="B204" s="33"/>
      <c r="C204" s="569"/>
      <c r="D204" s="569"/>
      <c r="E204" s="33"/>
      <c r="F204" s="33"/>
      <c r="G204" s="275"/>
      <c r="H204" s="35"/>
      <c r="I204" s="35"/>
      <c r="J204" s="33"/>
      <c r="K204" s="33"/>
      <c r="L204" s="275"/>
      <c r="M204" s="33"/>
      <c r="N204" s="33"/>
      <c r="O204" s="33"/>
      <c r="P204" s="33"/>
      <c r="Q204" s="33"/>
    </row>
    <row r="205" spans="1:17" s="30" customFormat="1">
      <c r="A205" s="33"/>
      <c r="B205" s="33"/>
      <c r="C205" s="569"/>
      <c r="D205" s="569"/>
      <c r="E205" s="33"/>
      <c r="F205" s="33"/>
      <c r="G205" s="275"/>
      <c r="H205" s="35"/>
      <c r="I205" s="35"/>
      <c r="J205" s="33"/>
      <c r="K205" s="33"/>
      <c r="L205" s="275"/>
      <c r="M205" s="33"/>
      <c r="N205" s="33"/>
      <c r="O205" s="33"/>
      <c r="P205" s="33"/>
      <c r="Q205" s="33"/>
    </row>
    <row r="206" spans="1:17" s="30" customFormat="1">
      <c r="A206" s="33"/>
      <c r="B206" s="33"/>
      <c r="C206" s="569"/>
      <c r="D206" s="569"/>
      <c r="E206" s="33"/>
      <c r="F206" s="33"/>
      <c r="G206" s="275"/>
      <c r="H206" s="35"/>
      <c r="I206" s="35"/>
      <c r="J206" s="33"/>
      <c r="K206" s="33"/>
      <c r="L206" s="275"/>
      <c r="M206" s="33"/>
      <c r="N206" s="33"/>
      <c r="O206" s="33"/>
      <c r="P206" s="33"/>
      <c r="Q206" s="33"/>
    </row>
    <row r="207" spans="1:17" s="30" customFormat="1">
      <c r="A207" s="33"/>
      <c r="B207" s="33"/>
      <c r="C207" s="569"/>
      <c r="D207" s="569"/>
      <c r="E207" s="33"/>
      <c r="F207" s="33"/>
      <c r="G207" s="275"/>
      <c r="H207" s="35"/>
      <c r="I207" s="35"/>
      <c r="J207" s="33"/>
      <c r="K207" s="33"/>
      <c r="L207" s="275"/>
      <c r="M207" s="33"/>
      <c r="N207" s="33"/>
      <c r="O207" s="33"/>
      <c r="P207" s="33"/>
      <c r="Q207" s="33"/>
    </row>
    <row r="208" spans="1:17" s="30" customFormat="1">
      <c r="A208" s="33"/>
      <c r="B208" s="33"/>
      <c r="C208" s="569"/>
      <c r="D208" s="569"/>
      <c r="E208" s="33"/>
      <c r="F208" s="33"/>
      <c r="G208" s="275"/>
      <c r="H208" s="35"/>
      <c r="I208" s="35"/>
      <c r="J208" s="33"/>
      <c r="K208" s="33"/>
      <c r="L208" s="275"/>
      <c r="M208" s="33"/>
      <c r="N208" s="33"/>
      <c r="O208" s="33"/>
      <c r="P208" s="33"/>
      <c r="Q208" s="33"/>
    </row>
    <row r="209" spans="1:17" s="30" customFormat="1">
      <c r="A209" s="33"/>
      <c r="B209" s="33"/>
      <c r="C209" s="569"/>
      <c r="D209" s="569"/>
      <c r="E209" s="33"/>
      <c r="F209" s="33"/>
      <c r="G209" s="275"/>
      <c r="H209" s="35"/>
      <c r="I209" s="35"/>
      <c r="J209" s="33"/>
      <c r="K209" s="33"/>
      <c r="L209" s="275"/>
      <c r="M209" s="33"/>
      <c r="N209" s="33"/>
      <c r="O209" s="33"/>
      <c r="P209" s="33"/>
      <c r="Q209" s="33"/>
    </row>
    <row r="210" spans="1:17" s="30" customFormat="1">
      <c r="A210" s="33"/>
      <c r="B210" s="33"/>
      <c r="C210" s="569"/>
      <c r="D210" s="569"/>
      <c r="E210" s="33"/>
      <c r="F210" s="33"/>
      <c r="G210" s="275"/>
      <c r="H210" s="35"/>
      <c r="I210" s="35"/>
      <c r="J210" s="33"/>
      <c r="K210" s="33"/>
      <c r="L210" s="275"/>
      <c r="M210" s="33"/>
      <c r="N210" s="33"/>
      <c r="O210" s="33"/>
      <c r="P210" s="33"/>
      <c r="Q210" s="33"/>
    </row>
    <row r="211" spans="1:17" s="30" customFormat="1">
      <c r="A211" s="33"/>
      <c r="B211" s="33"/>
      <c r="C211" s="569"/>
      <c r="D211" s="569"/>
      <c r="E211" s="33"/>
      <c r="F211" s="33"/>
      <c r="G211" s="275"/>
      <c r="H211" s="35"/>
      <c r="I211" s="35"/>
      <c r="J211" s="33"/>
      <c r="K211" s="33"/>
      <c r="L211" s="275"/>
      <c r="M211" s="33"/>
      <c r="N211" s="33"/>
      <c r="O211" s="33"/>
      <c r="P211" s="33"/>
      <c r="Q211" s="33"/>
    </row>
    <row r="212" spans="1:17" s="30" customFormat="1">
      <c r="A212" s="33"/>
      <c r="B212" s="33"/>
      <c r="C212" s="569"/>
      <c r="D212" s="569"/>
      <c r="E212" s="33"/>
      <c r="F212" s="33"/>
      <c r="G212" s="275"/>
      <c r="H212" s="35"/>
      <c r="I212" s="35"/>
      <c r="J212" s="33"/>
      <c r="K212" s="33"/>
      <c r="L212" s="275"/>
      <c r="M212" s="33"/>
      <c r="N212" s="33"/>
      <c r="O212" s="33"/>
      <c r="P212" s="33"/>
      <c r="Q212" s="33"/>
    </row>
    <row r="213" spans="1:17" s="30" customFormat="1">
      <c r="A213" s="33"/>
      <c r="B213" s="33"/>
      <c r="C213" s="569"/>
      <c r="D213" s="569"/>
      <c r="E213" s="33"/>
      <c r="F213" s="33"/>
      <c r="G213" s="275"/>
      <c r="H213" s="35"/>
      <c r="I213" s="35"/>
      <c r="J213" s="33"/>
      <c r="K213" s="33"/>
      <c r="L213" s="275"/>
      <c r="M213" s="33"/>
      <c r="N213" s="33"/>
      <c r="O213" s="33"/>
      <c r="P213" s="33"/>
      <c r="Q213" s="33"/>
    </row>
    <row r="214" spans="1:17" s="30" customFormat="1">
      <c r="A214" s="33"/>
      <c r="B214" s="33"/>
      <c r="C214" s="569"/>
      <c r="D214" s="569"/>
      <c r="E214" s="33"/>
      <c r="F214" s="33"/>
      <c r="G214" s="275"/>
      <c r="H214" s="35"/>
      <c r="I214" s="35"/>
      <c r="J214" s="33"/>
      <c r="K214" s="33"/>
      <c r="L214" s="275"/>
      <c r="M214" s="33"/>
      <c r="N214" s="33"/>
      <c r="O214" s="33"/>
      <c r="P214" s="33"/>
      <c r="Q214" s="33"/>
    </row>
    <row r="215" spans="1:17" s="30" customFormat="1">
      <c r="A215" s="33"/>
      <c r="B215" s="33"/>
      <c r="C215" s="569"/>
      <c r="D215" s="569"/>
      <c r="E215" s="33"/>
      <c r="F215" s="33"/>
      <c r="G215" s="275"/>
      <c r="H215" s="35"/>
      <c r="I215" s="35"/>
      <c r="J215" s="33"/>
      <c r="K215" s="33"/>
      <c r="L215" s="275"/>
      <c r="M215" s="33"/>
      <c r="N215" s="33"/>
      <c r="O215" s="33"/>
      <c r="P215" s="33"/>
      <c r="Q215" s="33"/>
    </row>
    <row r="216" spans="1:17" s="30" customFormat="1">
      <c r="A216" s="33"/>
      <c r="B216" s="33"/>
      <c r="C216" s="569"/>
      <c r="D216" s="569"/>
      <c r="E216" s="33"/>
      <c r="F216" s="33"/>
      <c r="G216" s="275"/>
      <c r="H216" s="35"/>
      <c r="I216" s="35"/>
      <c r="J216" s="33"/>
      <c r="K216" s="33"/>
      <c r="L216" s="275"/>
      <c r="M216" s="33"/>
      <c r="N216" s="33"/>
      <c r="O216" s="33"/>
      <c r="P216" s="33"/>
      <c r="Q216" s="33"/>
    </row>
    <row r="217" spans="1:17" s="30" customFormat="1">
      <c r="A217" s="33"/>
      <c r="B217" s="33"/>
      <c r="C217" s="569"/>
      <c r="D217" s="569"/>
      <c r="E217" s="33"/>
      <c r="F217" s="33"/>
      <c r="G217" s="275"/>
      <c r="H217" s="35"/>
      <c r="I217" s="35"/>
      <c r="J217" s="33"/>
      <c r="K217" s="33"/>
      <c r="L217" s="275"/>
      <c r="M217" s="33"/>
      <c r="N217" s="33"/>
      <c r="O217" s="33"/>
      <c r="P217" s="33"/>
      <c r="Q217" s="33"/>
    </row>
    <row r="218" spans="1:17" s="30" customFormat="1">
      <c r="A218" s="33"/>
      <c r="B218" s="33"/>
      <c r="C218" s="569"/>
      <c r="D218" s="569"/>
      <c r="E218" s="33"/>
      <c r="F218" s="33"/>
      <c r="G218" s="275"/>
      <c r="H218" s="35"/>
      <c r="I218" s="35"/>
      <c r="J218" s="33"/>
      <c r="K218" s="33"/>
      <c r="L218" s="275"/>
      <c r="M218" s="33"/>
      <c r="N218" s="33"/>
      <c r="O218" s="33"/>
      <c r="P218" s="33"/>
      <c r="Q218" s="33"/>
    </row>
    <row r="219" spans="1:17" s="30" customFormat="1">
      <c r="A219" s="33"/>
      <c r="B219" s="33"/>
      <c r="C219" s="569"/>
      <c r="D219" s="569"/>
      <c r="E219" s="33"/>
      <c r="F219" s="33"/>
      <c r="G219" s="275"/>
      <c r="H219" s="35"/>
      <c r="I219" s="35"/>
      <c r="J219" s="33"/>
      <c r="K219" s="33"/>
      <c r="L219" s="275"/>
      <c r="M219" s="33"/>
      <c r="N219" s="33"/>
      <c r="O219" s="33"/>
      <c r="P219" s="33"/>
      <c r="Q219" s="33"/>
    </row>
    <row r="220" spans="1:17" s="30" customFormat="1">
      <c r="A220" s="33"/>
      <c r="B220" s="33"/>
      <c r="C220" s="569"/>
      <c r="D220" s="569"/>
      <c r="E220" s="33"/>
      <c r="F220" s="33"/>
      <c r="G220" s="275"/>
      <c r="H220" s="35"/>
      <c r="I220" s="35"/>
      <c r="J220" s="33"/>
      <c r="K220" s="33"/>
      <c r="L220" s="275"/>
      <c r="M220" s="33"/>
      <c r="N220" s="33"/>
      <c r="O220" s="33"/>
      <c r="P220" s="33"/>
      <c r="Q220" s="33"/>
    </row>
    <row r="221" spans="1:17" s="30" customFormat="1">
      <c r="A221" s="33"/>
      <c r="B221" s="33"/>
      <c r="C221" s="569"/>
      <c r="D221" s="569"/>
      <c r="E221" s="33"/>
      <c r="F221" s="33"/>
      <c r="G221" s="275"/>
      <c r="H221" s="35"/>
      <c r="I221" s="35"/>
      <c r="J221" s="33"/>
      <c r="K221" s="33"/>
      <c r="L221" s="275"/>
      <c r="M221" s="33"/>
      <c r="N221" s="33"/>
      <c r="O221" s="33"/>
      <c r="P221" s="33"/>
      <c r="Q221" s="33"/>
    </row>
    <row r="222" spans="1:17" s="30" customFormat="1">
      <c r="A222" s="33"/>
      <c r="B222" s="33"/>
      <c r="C222" s="569"/>
      <c r="D222" s="569"/>
      <c r="E222" s="33"/>
      <c r="F222" s="33"/>
      <c r="G222" s="275"/>
      <c r="H222" s="35"/>
      <c r="I222" s="35"/>
      <c r="J222" s="33"/>
      <c r="K222" s="33"/>
      <c r="L222" s="275"/>
      <c r="M222" s="33"/>
      <c r="N222" s="33"/>
      <c r="O222" s="33"/>
      <c r="P222" s="33"/>
      <c r="Q222" s="33"/>
    </row>
    <row r="223" spans="1:17" s="30" customFormat="1">
      <c r="A223" s="33"/>
      <c r="B223" s="33"/>
      <c r="C223" s="569"/>
      <c r="D223" s="569"/>
      <c r="E223" s="33"/>
      <c r="F223" s="33"/>
      <c r="G223" s="275"/>
      <c r="H223" s="35"/>
      <c r="I223" s="35"/>
      <c r="J223" s="33"/>
      <c r="K223" s="33"/>
      <c r="L223" s="275"/>
      <c r="M223" s="33"/>
      <c r="N223" s="33"/>
      <c r="O223" s="33"/>
      <c r="P223" s="33"/>
      <c r="Q223" s="33"/>
    </row>
    <row r="224" spans="1:17" s="30" customFormat="1">
      <c r="A224" s="33"/>
      <c r="B224" s="33"/>
      <c r="C224" s="569"/>
      <c r="D224" s="569"/>
      <c r="E224" s="33"/>
      <c r="F224" s="33"/>
      <c r="G224" s="275"/>
      <c r="H224" s="35"/>
      <c r="I224" s="35"/>
      <c r="J224" s="33"/>
      <c r="K224" s="33"/>
      <c r="L224" s="275"/>
      <c r="M224" s="33"/>
      <c r="N224" s="33"/>
      <c r="O224" s="33"/>
      <c r="P224" s="33"/>
      <c r="Q224" s="33"/>
    </row>
    <row r="225" spans="1:17" s="30" customFormat="1">
      <c r="A225" s="33"/>
      <c r="B225" s="33"/>
      <c r="C225" s="569"/>
      <c r="D225" s="569"/>
      <c r="E225" s="33"/>
      <c r="F225" s="33"/>
      <c r="G225" s="275"/>
      <c r="H225" s="35"/>
      <c r="I225" s="35"/>
      <c r="J225" s="33"/>
      <c r="K225" s="33"/>
      <c r="L225" s="275"/>
      <c r="M225" s="33"/>
      <c r="N225" s="33"/>
      <c r="O225" s="33"/>
      <c r="P225" s="33"/>
      <c r="Q225" s="33"/>
    </row>
    <row r="226" spans="1:17" s="30" customFormat="1">
      <c r="A226" s="33"/>
      <c r="B226" s="33"/>
      <c r="C226" s="569"/>
      <c r="D226" s="569"/>
      <c r="E226" s="33"/>
      <c r="F226" s="33"/>
      <c r="G226" s="275"/>
      <c r="H226" s="35"/>
      <c r="I226" s="35"/>
      <c r="J226" s="33"/>
      <c r="K226" s="33"/>
      <c r="L226" s="275"/>
      <c r="M226" s="33"/>
      <c r="N226" s="33"/>
      <c r="O226" s="33"/>
      <c r="P226" s="33"/>
      <c r="Q226" s="33"/>
    </row>
    <row r="227" spans="1:17" s="30" customFormat="1">
      <c r="A227" s="33"/>
      <c r="B227" s="33"/>
      <c r="C227" s="569"/>
      <c r="D227" s="569"/>
      <c r="E227" s="33"/>
      <c r="F227" s="33"/>
      <c r="G227" s="275"/>
      <c r="H227" s="35"/>
      <c r="I227" s="35"/>
      <c r="J227" s="33"/>
      <c r="K227" s="33"/>
      <c r="L227" s="275"/>
      <c r="M227" s="33"/>
      <c r="N227" s="33"/>
      <c r="O227" s="33"/>
      <c r="P227" s="33"/>
      <c r="Q227" s="33"/>
    </row>
    <row r="228" spans="1:17" s="30" customFormat="1">
      <c r="A228" s="33"/>
      <c r="B228" s="33"/>
      <c r="C228" s="569"/>
      <c r="D228" s="569"/>
      <c r="E228" s="33"/>
      <c r="F228" s="33"/>
      <c r="G228" s="275"/>
      <c r="H228" s="35"/>
      <c r="I228" s="35"/>
      <c r="J228" s="33"/>
      <c r="K228" s="33"/>
      <c r="L228" s="275"/>
      <c r="M228" s="33"/>
      <c r="N228" s="33"/>
      <c r="O228" s="33"/>
      <c r="P228" s="33"/>
      <c r="Q228" s="33"/>
    </row>
    <row r="229" spans="1:17" s="30" customFormat="1">
      <c r="A229" s="33"/>
      <c r="B229" s="33"/>
      <c r="C229" s="569"/>
      <c r="D229" s="569"/>
      <c r="E229" s="33"/>
      <c r="F229" s="33"/>
      <c r="G229" s="275"/>
      <c r="H229" s="35"/>
      <c r="I229" s="35"/>
      <c r="J229" s="33"/>
      <c r="K229" s="33"/>
      <c r="L229" s="275"/>
      <c r="M229" s="33"/>
      <c r="N229" s="33"/>
      <c r="O229" s="33"/>
      <c r="P229" s="33"/>
      <c r="Q229" s="33"/>
    </row>
    <row r="230" spans="1:17" s="30" customFormat="1">
      <c r="A230" s="33"/>
      <c r="B230" s="33"/>
      <c r="C230" s="569"/>
      <c r="D230" s="569"/>
      <c r="E230" s="33"/>
      <c r="F230" s="33"/>
      <c r="G230" s="275"/>
      <c r="H230" s="35"/>
      <c r="I230" s="35"/>
      <c r="J230" s="33"/>
      <c r="K230" s="33"/>
      <c r="L230" s="275"/>
      <c r="M230" s="33"/>
      <c r="N230" s="33"/>
      <c r="O230" s="33"/>
      <c r="P230" s="33"/>
      <c r="Q230" s="33"/>
    </row>
    <row r="231" spans="1:17" s="30" customFormat="1">
      <c r="A231" s="33"/>
      <c r="B231" s="33"/>
      <c r="C231" s="569"/>
      <c r="D231" s="569"/>
      <c r="E231" s="33"/>
      <c r="F231" s="33"/>
      <c r="G231" s="275"/>
      <c r="H231" s="35"/>
      <c r="I231" s="35"/>
      <c r="J231" s="33"/>
      <c r="K231" s="33"/>
      <c r="L231" s="275"/>
      <c r="M231" s="33"/>
      <c r="N231" s="33"/>
      <c r="O231" s="33"/>
      <c r="P231" s="33"/>
      <c r="Q231" s="33"/>
    </row>
    <row r="232" spans="1:17" s="30" customFormat="1">
      <c r="A232" s="33"/>
      <c r="B232" s="33"/>
      <c r="C232" s="569"/>
      <c r="D232" s="569"/>
      <c r="E232" s="33"/>
      <c r="F232" s="33"/>
      <c r="G232" s="275"/>
      <c r="H232" s="35"/>
      <c r="I232" s="35"/>
      <c r="J232" s="33"/>
      <c r="K232" s="33"/>
      <c r="L232" s="275"/>
      <c r="M232" s="33"/>
      <c r="N232" s="33"/>
      <c r="O232" s="33"/>
      <c r="P232" s="33"/>
      <c r="Q232" s="33"/>
    </row>
    <row r="233" spans="1:17" s="30" customFormat="1">
      <c r="A233" s="33"/>
      <c r="B233" s="33"/>
      <c r="C233" s="569"/>
      <c r="D233" s="569"/>
      <c r="E233" s="33"/>
      <c r="F233" s="33"/>
      <c r="G233" s="275"/>
      <c r="H233" s="35"/>
      <c r="I233" s="35"/>
      <c r="J233" s="33"/>
      <c r="K233" s="33"/>
      <c r="L233" s="275"/>
      <c r="M233" s="33"/>
      <c r="N233" s="33"/>
      <c r="O233" s="33"/>
      <c r="P233" s="33"/>
      <c r="Q233" s="33"/>
    </row>
    <row r="234" spans="1:17" s="30" customFormat="1">
      <c r="A234" s="33"/>
      <c r="B234" s="33"/>
      <c r="C234" s="569"/>
      <c r="D234" s="569"/>
      <c r="E234" s="33"/>
      <c r="F234" s="33"/>
      <c r="G234" s="275"/>
      <c r="H234" s="35"/>
      <c r="I234" s="35"/>
      <c r="J234" s="33"/>
      <c r="K234" s="33"/>
      <c r="L234" s="275"/>
      <c r="M234" s="33"/>
      <c r="N234" s="33"/>
      <c r="O234" s="33"/>
      <c r="P234" s="33"/>
      <c r="Q234" s="33"/>
    </row>
    <row r="235" spans="1:17" s="30" customFormat="1">
      <c r="A235" s="33"/>
      <c r="B235" s="33"/>
      <c r="C235" s="569"/>
      <c r="D235" s="569"/>
      <c r="E235" s="33"/>
      <c r="F235" s="33"/>
      <c r="G235" s="275"/>
      <c r="H235" s="35"/>
      <c r="I235" s="35"/>
      <c r="J235" s="33"/>
      <c r="K235" s="33"/>
      <c r="L235" s="275"/>
      <c r="M235" s="33"/>
      <c r="N235" s="33"/>
      <c r="O235" s="33"/>
      <c r="P235" s="33"/>
      <c r="Q235" s="33"/>
    </row>
    <row r="236" spans="1:17" s="30" customFormat="1">
      <c r="A236" s="33"/>
      <c r="B236" s="33"/>
      <c r="C236" s="569"/>
      <c r="D236" s="569"/>
      <c r="E236" s="33"/>
      <c r="F236" s="33"/>
      <c r="G236" s="275"/>
      <c r="H236" s="35"/>
      <c r="I236" s="35"/>
      <c r="J236" s="33"/>
      <c r="K236" s="33"/>
      <c r="L236" s="275"/>
      <c r="M236" s="33"/>
      <c r="N236" s="33"/>
      <c r="O236" s="33"/>
      <c r="P236" s="33"/>
      <c r="Q236" s="33"/>
    </row>
    <row r="237" spans="1:17" s="30" customFormat="1">
      <c r="A237" s="33"/>
      <c r="B237" s="33"/>
      <c r="C237" s="569"/>
      <c r="D237" s="569"/>
      <c r="E237" s="33"/>
      <c r="F237" s="33"/>
      <c r="G237" s="275"/>
      <c r="H237" s="35"/>
      <c r="I237" s="35"/>
      <c r="J237" s="33"/>
      <c r="K237" s="33"/>
      <c r="L237" s="275"/>
      <c r="M237" s="33"/>
      <c r="N237" s="33"/>
      <c r="O237" s="33"/>
      <c r="P237" s="33"/>
      <c r="Q237" s="33"/>
    </row>
    <row r="238" spans="1:17" s="30" customFormat="1">
      <c r="A238" s="33"/>
      <c r="B238" s="33"/>
      <c r="C238" s="569"/>
      <c r="D238" s="569"/>
      <c r="E238" s="33"/>
      <c r="F238" s="33"/>
      <c r="G238" s="275"/>
      <c r="H238" s="35"/>
      <c r="I238" s="35"/>
      <c r="J238" s="33"/>
      <c r="K238" s="33"/>
      <c r="L238" s="275"/>
      <c r="M238" s="33"/>
      <c r="N238" s="33"/>
      <c r="O238" s="33"/>
      <c r="P238" s="33"/>
      <c r="Q238" s="33"/>
    </row>
    <row r="239" spans="1:17" s="30" customFormat="1">
      <c r="A239" s="33"/>
      <c r="B239" s="33"/>
      <c r="C239" s="569"/>
      <c r="D239" s="569"/>
      <c r="E239" s="33"/>
      <c r="F239" s="33"/>
      <c r="G239" s="275"/>
      <c r="H239" s="35"/>
      <c r="I239" s="35"/>
      <c r="J239" s="33"/>
      <c r="K239" s="33"/>
      <c r="L239" s="275"/>
      <c r="M239" s="33"/>
      <c r="N239" s="33"/>
      <c r="O239" s="33"/>
      <c r="P239" s="33"/>
      <c r="Q239" s="33"/>
    </row>
    <row r="240" spans="1:17" s="30" customFormat="1">
      <c r="A240" s="33"/>
      <c r="B240" s="33"/>
      <c r="C240" s="569"/>
      <c r="D240" s="569"/>
      <c r="E240" s="33"/>
      <c r="F240" s="33"/>
      <c r="G240" s="275"/>
      <c r="H240" s="35"/>
      <c r="I240" s="35"/>
      <c r="J240" s="33"/>
      <c r="K240" s="33"/>
      <c r="L240" s="275"/>
      <c r="M240" s="33"/>
      <c r="N240" s="33"/>
      <c r="O240" s="33"/>
      <c r="P240" s="33"/>
      <c r="Q240" s="33"/>
    </row>
    <row r="241" spans="1:17" s="30" customFormat="1">
      <c r="A241" s="33"/>
      <c r="B241" s="33"/>
      <c r="C241" s="569"/>
      <c r="D241" s="569"/>
      <c r="E241" s="33"/>
      <c r="F241" s="33"/>
      <c r="G241" s="275"/>
      <c r="H241" s="35"/>
      <c r="I241" s="35"/>
      <c r="J241" s="33"/>
      <c r="K241" s="33"/>
      <c r="L241" s="275"/>
      <c r="M241" s="33"/>
      <c r="N241" s="33"/>
      <c r="O241" s="33"/>
      <c r="P241" s="33"/>
      <c r="Q241" s="33"/>
    </row>
    <row r="242" spans="1:17" s="30" customFormat="1">
      <c r="A242" s="33"/>
      <c r="B242" s="33"/>
      <c r="C242" s="569"/>
      <c r="D242" s="569"/>
      <c r="E242" s="33"/>
      <c r="F242" s="33"/>
      <c r="G242" s="275"/>
      <c r="H242" s="35"/>
      <c r="I242" s="35"/>
      <c r="J242" s="33"/>
      <c r="K242" s="33"/>
      <c r="L242" s="275"/>
      <c r="M242" s="33"/>
      <c r="N242" s="33"/>
      <c r="O242" s="33"/>
      <c r="P242" s="33"/>
      <c r="Q242" s="33"/>
    </row>
    <row r="243" spans="1:17" s="30" customFormat="1">
      <c r="A243" s="33"/>
      <c r="B243" s="33"/>
      <c r="C243" s="569"/>
      <c r="D243" s="569"/>
      <c r="E243" s="33"/>
      <c r="F243" s="33"/>
      <c r="G243" s="275"/>
      <c r="H243" s="35"/>
      <c r="I243" s="35"/>
      <c r="J243" s="33"/>
      <c r="K243" s="33"/>
      <c r="L243" s="275"/>
      <c r="M243" s="33"/>
      <c r="N243" s="33"/>
      <c r="O243" s="33"/>
      <c r="P243" s="33"/>
      <c r="Q243" s="33"/>
    </row>
    <row r="244" spans="1:17" s="30" customFormat="1">
      <c r="A244" s="33"/>
      <c r="B244" s="33"/>
      <c r="C244" s="569"/>
      <c r="D244" s="569"/>
      <c r="E244" s="33"/>
      <c r="F244" s="33"/>
      <c r="G244" s="275"/>
      <c r="H244" s="35"/>
      <c r="I244" s="35"/>
      <c r="J244" s="33"/>
      <c r="K244" s="33"/>
      <c r="L244" s="275"/>
      <c r="M244" s="33"/>
      <c r="N244" s="33"/>
      <c r="O244" s="33"/>
      <c r="P244" s="33"/>
      <c r="Q244" s="33"/>
    </row>
    <row r="245" spans="1:17" s="30" customFormat="1">
      <c r="A245" s="33"/>
      <c r="B245" s="33"/>
      <c r="C245" s="569"/>
      <c r="D245" s="569"/>
      <c r="E245" s="33"/>
      <c r="F245" s="33"/>
      <c r="G245" s="275"/>
      <c r="H245" s="35"/>
      <c r="I245" s="35"/>
      <c r="J245" s="33"/>
      <c r="K245" s="33"/>
      <c r="L245" s="275"/>
      <c r="M245" s="33"/>
      <c r="N245" s="33"/>
      <c r="O245" s="33"/>
      <c r="P245" s="33"/>
      <c r="Q245" s="33"/>
    </row>
    <row r="246" spans="1:17" s="30" customFormat="1">
      <c r="A246" s="33"/>
      <c r="B246" s="33"/>
      <c r="C246" s="569"/>
      <c r="D246" s="569"/>
      <c r="E246" s="33"/>
      <c r="F246" s="33"/>
      <c r="G246" s="275"/>
      <c r="H246" s="35"/>
      <c r="I246" s="35"/>
      <c r="J246" s="33"/>
      <c r="K246" s="33"/>
      <c r="L246" s="275"/>
      <c r="M246" s="33"/>
      <c r="N246" s="33"/>
      <c r="O246" s="33"/>
      <c r="P246" s="33"/>
      <c r="Q246" s="33"/>
    </row>
    <row r="247" spans="1:17" s="30" customFormat="1">
      <c r="A247" s="33"/>
      <c r="B247" s="33"/>
      <c r="C247" s="569"/>
      <c r="D247" s="569"/>
      <c r="E247" s="33"/>
      <c r="F247" s="33"/>
      <c r="G247" s="275"/>
      <c r="H247" s="35"/>
      <c r="I247" s="35"/>
      <c r="J247" s="33"/>
      <c r="K247" s="33"/>
      <c r="L247" s="275"/>
      <c r="M247" s="33"/>
      <c r="N247" s="33"/>
      <c r="O247" s="33"/>
      <c r="P247" s="33"/>
      <c r="Q247" s="33"/>
    </row>
    <row r="248" spans="1:17" s="30" customFormat="1">
      <c r="A248" s="33"/>
      <c r="B248" s="33"/>
      <c r="C248" s="569"/>
      <c r="D248" s="569"/>
      <c r="E248" s="33"/>
      <c r="F248" s="33"/>
      <c r="G248" s="275"/>
      <c r="H248" s="35"/>
      <c r="I248" s="35"/>
      <c r="J248" s="33"/>
      <c r="K248" s="33"/>
      <c r="L248" s="275"/>
      <c r="M248" s="33"/>
      <c r="N248" s="33"/>
      <c r="O248" s="33"/>
      <c r="P248" s="33"/>
      <c r="Q248" s="33"/>
    </row>
    <row r="249" spans="1:17" s="30" customFormat="1">
      <c r="A249" s="33"/>
      <c r="B249" s="33"/>
      <c r="C249" s="569"/>
      <c r="D249" s="569"/>
      <c r="E249" s="33"/>
      <c r="F249" s="33"/>
      <c r="G249" s="275"/>
      <c r="H249" s="35"/>
      <c r="I249" s="35"/>
      <c r="J249" s="33"/>
      <c r="K249" s="33"/>
      <c r="L249" s="275"/>
      <c r="M249" s="33"/>
      <c r="N249" s="33"/>
      <c r="O249" s="33"/>
      <c r="P249" s="33"/>
      <c r="Q249" s="33"/>
    </row>
    <row r="250" spans="1:17" s="30" customFormat="1">
      <c r="A250" s="33"/>
      <c r="B250" s="33"/>
      <c r="C250" s="569"/>
      <c r="D250" s="569"/>
      <c r="E250" s="33"/>
      <c r="F250" s="33"/>
      <c r="G250" s="275"/>
      <c r="H250" s="35"/>
      <c r="I250" s="35"/>
      <c r="J250" s="33"/>
      <c r="K250" s="33"/>
      <c r="L250" s="275"/>
      <c r="M250" s="33"/>
      <c r="N250" s="33"/>
      <c r="O250" s="33"/>
      <c r="P250" s="33"/>
      <c r="Q250" s="33"/>
    </row>
    <row r="251" spans="1:17" s="30" customFormat="1">
      <c r="A251" s="33"/>
      <c r="B251" s="33"/>
      <c r="C251" s="569"/>
      <c r="D251" s="569"/>
      <c r="E251" s="33"/>
      <c r="F251" s="33"/>
      <c r="G251" s="275"/>
      <c r="H251" s="35"/>
      <c r="I251" s="35"/>
      <c r="J251" s="33"/>
      <c r="K251" s="33"/>
      <c r="L251" s="275"/>
      <c r="M251" s="33"/>
      <c r="N251" s="33"/>
      <c r="O251" s="33"/>
      <c r="P251" s="33"/>
      <c r="Q251" s="33"/>
    </row>
    <row r="252" spans="1:17" s="30" customFormat="1">
      <c r="A252" s="33"/>
      <c r="B252" s="33"/>
      <c r="C252" s="569"/>
      <c r="D252" s="569"/>
      <c r="E252" s="33"/>
      <c r="F252" s="33"/>
      <c r="G252" s="275"/>
      <c r="H252" s="35"/>
      <c r="I252" s="35"/>
      <c r="J252" s="33"/>
      <c r="K252" s="33"/>
      <c r="L252" s="275"/>
      <c r="M252" s="33"/>
      <c r="N252" s="33"/>
      <c r="O252" s="33"/>
      <c r="P252" s="33"/>
      <c r="Q252" s="33"/>
    </row>
    <row r="253" spans="1:17" s="30" customFormat="1">
      <c r="A253" s="33"/>
      <c r="B253" s="33"/>
      <c r="C253" s="569"/>
      <c r="D253" s="569"/>
      <c r="E253" s="33"/>
      <c r="F253" s="33"/>
      <c r="G253" s="275"/>
      <c r="H253" s="35"/>
      <c r="I253" s="35"/>
      <c r="J253" s="33"/>
      <c r="K253" s="33"/>
      <c r="L253" s="275"/>
      <c r="M253" s="33"/>
      <c r="N253" s="33"/>
      <c r="O253" s="33"/>
      <c r="P253" s="33"/>
      <c r="Q253" s="33"/>
    </row>
    <row r="254" spans="1:17" s="30" customFormat="1">
      <c r="A254" s="33"/>
      <c r="B254" s="33"/>
      <c r="C254" s="569"/>
      <c r="D254" s="569"/>
      <c r="E254" s="33"/>
      <c r="F254" s="33"/>
      <c r="G254" s="275"/>
      <c r="H254" s="35"/>
      <c r="I254" s="35"/>
      <c r="J254" s="33"/>
      <c r="K254" s="33"/>
      <c r="L254" s="275"/>
      <c r="M254" s="33"/>
      <c r="N254" s="33"/>
      <c r="O254" s="33"/>
      <c r="P254" s="33"/>
      <c r="Q254" s="33"/>
    </row>
    <row r="255" spans="1:17" s="30" customFormat="1">
      <c r="A255" s="33"/>
      <c r="B255" s="33"/>
      <c r="C255" s="569"/>
      <c r="D255" s="569"/>
      <c r="E255" s="33"/>
      <c r="F255" s="33"/>
      <c r="G255" s="275"/>
      <c r="H255" s="35"/>
      <c r="I255" s="35"/>
      <c r="J255" s="33"/>
      <c r="K255" s="33"/>
      <c r="L255" s="275"/>
      <c r="M255" s="33"/>
      <c r="N255" s="33"/>
      <c r="O255" s="33"/>
      <c r="P255" s="33"/>
      <c r="Q255" s="33"/>
    </row>
    <row r="256" spans="1:17" s="30" customFormat="1">
      <c r="A256" s="33"/>
      <c r="B256" s="33"/>
      <c r="C256" s="569"/>
      <c r="D256" s="569"/>
      <c r="E256" s="33"/>
      <c r="F256" s="33"/>
      <c r="G256" s="275"/>
      <c r="H256" s="35"/>
      <c r="I256" s="35"/>
      <c r="J256" s="33"/>
      <c r="K256" s="33"/>
      <c r="L256" s="275"/>
      <c r="M256" s="33"/>
      <c r="N256" s="33"/>
      <c r="O256" s="33"/>
      <c r="P256" s="33"/>
      <c r="Q256" s="33"/>
    </row>
    <row r="257" spans="1:17" s="30" customFormat="1">
      <c r="A257" s="33"/>
      <c r="B257" s="33"/>
      <c r="C257" s="569"/>
      <c r="D257" s="569"/>
      <c r="E257" s="33"/>
      <c r="F257" s="33"/>
      <c r="G257" s="275"/>
      <c r="H257" s="35"/>
      <c r="I257" s="35"/>
      <c r="J257" s="33"/>
      <c r="K257" s="33"/>
      <c r="L257" s="275"/>
      <c r="M257" s="33"/>
      <c r="N257" s="33"/>
      <c r="O257" s="33"/>
      <c r="P257" s="33"/>
      <c r="Q257" s="33"/>
    </row>
    <row r="258" spans="1:17" s="30" customFormat="1">
      <c r="A258" s="33"/>
      <c r="B258" s="33"/>
      <c r="C258" s="569"/>
      <c r="D258" s="569"/>
      <c r="E258" s="33"/>
      <c r="F258" s="33"/>
      <c r="G258" s="275"/>
      <c r="H258" s="35"/>
      <c r="I258" s="35"/>
      <c r="J258" s="33"/>
      <c r="K258" s="33"/>
      <c r="L258" s="275"/>
      <c r="M258" s="33"/>
      <c r="N258" s="33"/>
      <c r="O258" s="33"/>
      <c r="P258" s="33"/>
      <c r="Q258" s="33"/>
    </row>
    <row r="259" spans="1:17" s="30" customFormat="1">
      <c r="A259" s="33"/>
      <c r="B259" s="33"/>
      <c r="C259" s="569"/>
      <c r="D259" s="569"/>
      <c r="E259" s="33"/>
      <c r="F259" s="33"/>
      <c r="G259" s="275"/>
      <c r="H259" s="35"/>
      <c r="I259" s="35"/>
      <c r="J259" s="33"/>
      <c r="K259" s="33"/>
      <c r="L259" s="275"/>
      <c r="M259" s="33"/>
      <c r="N259" s="33"/>
      <c r="O259" s="33"/>
      <c r="P259" s="33"/>
      <c r="Q259" s="33"/>
    </row>
    <row r="260" spans="1:17" s="30" customFormat="1">
      <c r="A260" s="33"/>
      <c r="B260" s="33"/>
      <c r="C260" s="569"/>
      <c r="D260" s="569"/>
      <c r="E260" s="33"/>
      <c r="F260" s="33"/>
      <c r="G260" s="275"/>
      <c r="H260" s="35"/>
      <c r="I260" s="35"/>
      <c r="J260" s="33"/>
      <c r="K260" s="33"/>
      <c r="L260" s="275"/>
      <c r="M260" s="33"/>
      <c r="N260" s="33"/>
      <c r="O260" s="33"/>
      <c r="P260" s="33"/>
      <c r="Q260" s="33"/>
    </row>
    <row r="261" spans="1:17" s="30" customFormat="1">
      <c r="A261" s="33"/>
      <c r="B261" s="33"/>
      <c r="C261" s="569"/>
      <c r="D261" s="569"/>
      <c r="E261" s="33"/>
      <c r="F261" s="33"/>
      <c r="G261" s="275"/>
      <c r="H261" s="35"/>
      <c r="I261" s="35"/>
      <c r="J261" s="33"/>
      <c r="K261" s="33"/>
      <c r="L261" s="275"/>
      <c r="M261" s="33"/>
      <c r="N261" s="33"/>
      <c r="O261" s="33"/>
      <c r="P261" s="33"/>
      <c r="Q261" s="33"/>
    </row>
    <row r="262" spans="1:17" s="30" customFormat="1">
      <c r="A262" s="33"/>
      <c r="B262" s="33"/>
      <c r="C262" s="569"/>
      <c r="D262" s="569"/>
      <c r="E262" s="33"/>
      <c r="F262" s="33"/>
      <c r="G262" s="275"/>
      <c r="H262" s="35"/>
      <c r="I262" s="35"/>
      <c r="J262" s="33"/>
      <c r="K262" s="33"/>
      <c r="L262" s="275"/>
      <c r="M262" s="33"/>
      <c r="N262" s="33"/>
      <c r="O262" s="33"/>
      <c r="P262" s="33"/>
      <c r="Q262" s="33"/>
    </row>
    <row r="263" spans="1:17" s="30" customFormat="1">
      <c r="A263" s="33"/>
      <c r="B263" s="33"/>
      <c r="C263" s="569"/>
      <c r="D263" s="569"/>
      <c r="E263" s="33"/>
      <c r="F263" s="33"/>
      <c r="G263" s="275"/>
      <c r="H263" s="35"/>
      <c r="I263" s="35"/>
      <c r="J263" s="33"/>
      <c r="K263" s="33"/>
      <c r="L263" s="275"/>
      <c r="M263" s="33"/>
      <c r="N263" s="33"/>
      <c r="O263" s="33"/>
      <c r="P263" s="33"/>
      <c r="Q263" s="33"/>
    </row>
    <row r="264" spans="1:17" s="30" customFormat="1">
      <c r="A264" s="33"/>
      <c r="B264" s="33"/>
      <c r="C264" s="569"/>
      <c r="D264" s="569"/>
      <c r="E264" s="33"/>
      <c r="F264" s="33"/>
      <c r="G264" s="275"/>
      <c r="H264" s="35"/>
      <c r="I264" s="35"/>
      <c r="J264" s="33"/>
      <c r="K264" s="33"/>
      <c r="L264" s="275"/>
      <c r="M264" s="33"/>
      <c r="N264" s="33"/>
      <c r="O264" s="33"/>
      <c r="P264" s="33"/>
      <c r="Q264" s="33"/>
    </row>
    <row r="265" spans="1:17" s="30" customFormat="1">
      <c r="A265" s="33"/>
      <c r="B265" s="33"/>
      <c r="C265" s="569"/>
      <c r="D265" s="569"/>
      <c r="E265" s="33"/>
      <c r="F265" s="33"/>
      <c r="G265" s="275"/>
      <c r="H265" s="35"/>
      <c r="I265" s="35"/>
      <c r="J265" s="33"/>
      <c r="K265" s="33"/>
      <c r="L265" s="275"/>
      <c r="M265" s="33"/>
      <c r="N265" s="33"/>
      <c r="O265" s="33"/>
      <c r="P265" s="33"/>
      <c r="Q265" s="33"/>
    </row>
    <row r="266" spans="1:17" s="30" customFormat="1">
      <c r="A266" s="33"/>
      <c r="B266" s="33"/>
      <c r="C266" s="569"/>
      <c r="D266" s="569"/>
      <c r="E266" s="33"/>
      <c r="F266" s="33"/>
      <c r="G266" s="275"/>
      <c r="H266" s="35"/>
      <c r="I266" s="35"/>
      <c r="J266" s="33"/>
      <c r="K266" s="33"/>
      <c r="L266" s="275"/>
      <c r="M266" s="33"/>
      <c r="N266" s="33"/>
      <c r="O266" s="33"/>
      <c r="P266" s="33"/>
      <c r="Q266" s="33"/>
    </row>
    <row r="267" spans="1:17" s="30" customFormat="1">
      <c r="A267" s="33"/>
      <c r="B267" s="33"/>
      <c r="C267" s="569"/>
      <c r="D267" s="569"/>
      <c r="E267" s="33"/>
      <c r="F267" s="33"/>
      <c r="G267" s="275"/>
      <c r="H267" s="35"/>
      <c r="I267" s="35"/>
      <c r="J267" s="33"/>
      <c r="K267" s="33"/>
      <c r="L267" s="275"/>
      <c r="M267" s="33"/>
      <c r="N267" s="33"/>
      <c r="O267" s="33"/>
      <c r="P267" s="33"/>
      <c r="Q267" s="33"/>
    </row>
    <row r="268" spans="1:17" s="30" customFormat="1">
      <c r="A268" s="33"/>
      <c r="B268" s="33"/>
      <c r="C268" s="569"/>
      <c r="D268" s="569"/>
      <c r="E268" s="33"/>
      <c r="F268" s="33"/>
      <c r="G268" s="275"/>
      <c r="H268" s="35"/>
      <c r="I268" s="35"/>
      <c r="J268" s="33"/>
      <c r="K268" s="33"/>
      <c r="L268" s="275"/>
      <c r="M268" s="33"/>
      <c r="N268" s="33"/>
      <c r="O268" s="33"/>
      <c r="P268" s="33"/>
      <c r="Q268" s="33"/>
    </row>
    <row r="269" spans="1:17" s="30" customFormat="1">
      <c r="A269" s="33"/>
      <c r="B269" s="33"/>
      <c r="C269" s="569"/>
      <c r="D269" s="569"/>
      <c r="E269" s="33"/>
      <c r="F269" s="33"/>
      <c r="G269" s="275"/>
      <c r="H269" s="35"/>
      <c r="I269" s="35"/>
      <c r="J269" s="33"/>
      <c r="K269" s="33"/>
      <c r="L269" s="275"/>
      <c r="M269" s="33"/>
      <c r="N269" s="33"/>
      <c r="O269" s="33"/>
      <c r="P269" s="33"/>
      <c r="Q269" s="33"/>
    </row>
    <row r="270" spans="1:17" s="30" customFormat="1">
      <c r="A270" s="33"/>
      <c r="B270" s="33"/>
      <c r="C270" s="569"/>
      <c r="D270" s="569"/>
      <c r="E270" s="33"/>
      <c r="F270" s="33"/>
      <c r="G270" s="275"/>
      <c r="H270" s="35"/>
      <c r="I270" s="35"/>
      <c r="J270" s="33"/>
      <c r="K270" s="33"/>
      <c r="L270" s="275"/>
      <c r="M270" s="33"/>
      <c r="N270" s="33"/>
      <c r="O270" s="33"/>
      <c r="P270" s="33"/>
      <c r="Q270" s="33"/>
    </row>
    <row r="271" spans="1:17" s="30" customFormat="1">
      <c r="A271" s="33"/>
      <c r="B271" s="33"/>
      <c r="C271" s="569"/>
      <c r="D271" s="569"/>
      <c r="E271" s="33"/>
      <c r="F271" s="33"/>
      <c r="G271" s="275"/>
      <c r="H271" s="35"/>
      <c r="I271" s="35"/>
      <c r="J271" s="33"/>
      <c r="K271" s="33"/>
      <c r="L271" s="275"/>
      <c r="M271" s="33"/>
      <c r="N271" s="33"/>
      <c r="O271" s="33"/>
      <c r="P271" s="33"/>
      <c r="Q271" s="33"/>
    </row>
    <row r="272" spans="1:17" s="30" customFormat="1">
      <c r="A272" s="33"/>
      <c r="B272" s="33"/>
      <c r="C272" s="569"/>
      <c r="D272" s="569"/>
      <c r="E272" s="33"/>
      <c r="F272" s="33"/>
      <c r="G272" s="275"/>
      <c r="H272" s="35"/>
      <c r="I272" s="35"/>
      <c r="J272" s="33"/>
      <c r="K272" s="33"/>
      <c r="L272" s="275"/>
      <c r="M272" s="33"/>
      <c r="N272" s="33"/>
      <c r="O272" s="33"/>
      <c r="P272" s="33"/>
      <c r="Q272" s="33"/>
    </row>
    <row r="273" spans="1:17" s="30" customFormat="1">
      <c r="A273" s="33"/>
      <c r="B273" s="33"/>
      <c r="C273" s="569"/>
      <c r="D273" s="569"/>
      <c r="E273" s="33"/>
      <c r="F273" s="33"/>
      <c r="G273" s="275"/>
      <c r="H273" s="35"/>
      <c r="I273" s="35"/>
      <c r="J273" s="33"/>
      <c r="K273" s="33"/>
      <c r="L273" s="275"/>
      <c r="M273" s="33"/>
      <c r="N273" s="33"/>
      <c r="O273" s="33"/>
      <c r="P273" s="33"/>
      <c r="Q273" s="33"/>
    </row>
    <row r="274" spans="1:17" s="30" customFormat="1">
      <c r="A274" s="33"/>
      <c r="B274" s="33"/>
      <c r="C274" s="569"/>
      <c r="D274" s="569"/>
      <c r="E274" s="33"/>
      <c r="F274" s="33"/>
      <c r="G274" s="275"/>
      <c r="H274" s="35"/>
      <c r="I274" s="35"/>
      <c r="J274" s="33"/>
      <c r="K274" s="33"/>
      <c r="L274" s="275"/>
      <c r="M274" s="33"/>
      <c r="N274" s="33"/>
      <c r="O274" s="33"/>
      <c r="P274" s="33"/>
      <c r="Q274" s="33"/>
    </row>
    <row r="275" spans="1:17" s="30" customFormat="1">
      <c r="A275" s="33"/>
      <c r="B275" s="33"/>
      <c r="C275" s="569"/>
      <c r="D275" s="569"/>
      <c r="E275" s="33"/>
      <c r="F275" s="33"/>
      <c r="G275" s="275"/>
      <c r="H275" s="35"/>
      <c r="I275" s="35"/>
      <c r="J275" s="33"/>
      <c r="K275" s="33"/>
      <c r="L275" s="275"/>
      <c r="M275" s="33"/>
      <c r="N275" s="33"/>
      <c r="O275" s="33"/>
      <c r="P275" s="33"/>
      <c r="Q275" s="33"/>
    </row>
    <row r="276" spans="1:17" s="30" customFormat="1">
      <c r="A276" s="33"/>
      <c r="B276" s="33"/>
      <c r="C276" s="569"/>
      <c r="D276" s="569"/>
      <c r="E276" s="33"/>
      <c r="F276" s="33"/>
      <c r="G276" s="275"/>
      <c r="H276" s="35"/>
      <c r="I276" s="35"/>
      <c r="J276" s="33"/>
      <c r="K276" s="33"/>
      <c r="L276" s="275"/>
      <c r="M276" s="33"/>
      <c r="N276" s="33"/>
      <c r="O276" s="33"/>
      <c r="P276" s="33"/>
      <c r="Q276" s="33"/>
    </row>
    <row r="277" spans="1:17" s="30" customFormat="1">
      <c r="A277" s="33"/>
      <c r="B277" s="33"/>
      <c r="C277" s="569"/>
      <c r="D277" s="569"/>
      <c r="E277" s="33"/>
      <c r="F277" s="33"/>
      <c r="G277" s="275"/>
      <c r="H277" s="35"/>
      <c r="I277" s="35"/>
      <c r="J277" s="33"/>
      <c r="K277" s="33"/>
      <c r="L277" s="275"/>
      <c r="M277" s="33"/>
      <c r="N277" s="33"/>
      <c r="O277" s="33"/>
      <c r="P277" s="33"/>
      <c r="Q277" s="33"/>
    </row>
    <row r="278" spans="1:17" s="30" customFormat="1">
      <c r="A278" s="33"/>
      <c r="B278" s="33"/>
      <c r="C278" s="569"/>
      <c r="D278" s="569"/>
      <c r="E278" s="33"/>
      <c r="F278" s="33"/>
      <c r="G278" s="275"/>
      <c r="H278" s="35"/>
      <c r="I278" s="35"/>
      <c r="J278" s="33"/>
      <c r="K278" s="33"/>
      <c r="L278" s="275"/>
      <c r="M278" s="33"/>
      <c r="N278" s="33"/>
      <c r="O278" s="33"/>
      <c r="P278" s="33"/>
      <c r="Q278" s="33"/>
    </row>
    <row r="279" spans="1:17" s="30" customFormat="1">
      <c r="A279" s="33"/>
      <c r="B279" s="33"/>
      <c r="C279" s="569"/>
      <c r="D279" s="569"/>
      <c r="E279" s="33"/>
      <c r="F279" s="33"/>
      <c r="G279" s="275"/>
      <c r="H279" s="35"/>
      <c r="I279" s="35"/>
      <c r="J279" s="33"/>
      <c r="K279" s="33"/>
      <c r="L279" s="275"/>
      <c r="M279" s="33"/>
      <c r="N279" s="33"/>
      <c r="O279" s="33"/>
      <c r="P279" s="33"/>
      <c r="Q279" s="33"/>
    </row>
    <row r="280" spans="1:17" s="30" customFormat="1">
      <c r="A280" s="33"/>
      <c r="B280" s="33"/>
      <c r="C280" s="569"/>
      <c r="D280" s="569"/>
      <c r="E280" s="33"/>
      <c r="F280" s="33"/>
      <c r="G280" s="275"/>
      <c r="H280" s="35"/>
      <c r="I280" s="35"/>
      <c r="J280" s="33"/>
      <c r="K280" s="33"/>
      <c r="L280" s="275"/>
      <c r="M280" s="33"/>
      <c r="N280" s="33"/>
      <c r="O280" s="33"/>
      <c r="P280" s="33"/>
      <c r="Q280" s="33"/>
    </row>
    <row r="281" spans="1:17" s="30" customFormat="1">
      <c r="A281" s="33"/>
      <c r="B281" s="33"/>
      <c r="C281" s="569"/>
      <c r="D281" s="569"/>
      <c r="E281" s="33"/>
      <c r="F281" s="33"/>
      <c r="G281" s="275"/>
      <c r="H281" s="35"/>
      <c r="I281" s="35"/>
      <c r="J281" s="33"/>
      <c r="K281" s="33"/>
      <c r="L281" s="275"/>
      <c r="M281" s="33"/>
      <c r="N281" s="33"/>
      <c r="O281" s="33"/>
      <c r="P281" s="33"/>
      <c r="Q281" s="33"/>
    </row>
    <row r="282" spans="1:17" s="30" customFormat="1">
      <c r="A282" s="33"/>
      <c r="B282" s="33"/>
      <c r="C282" s="569"/>
      <c r="D282" s="569"/>
      <c r="E282" s="33"/>
      <c r="F282" s="33"/>
      <c r="G282" s="275"/>
      <c r="H282" s="35"/>
      <c r="I282" s="35"/>
      <c r="J282" s="33"/>
      <c r="K282" s="33"/>
      <c r="L282" s="275"/>
      <c r="M282" s="33"/>
      <c r="N282" s="33"/>
      <c r="O282" s="33"/>
      <c r="P282" s="33"/>
      <c r="Q282" s="33"/>
    </row>
    <row r="283" spans="1:17" s="30" customFormat="1">
      <c r="A283" s="33"/>
      <c r="B283" s="33"/>
      <c r="C283" s="569"/>
      <c r="D283" s="569"/>
      <c r="E283" s="33"/>
      <c r="F283" s="33"/>
      <c r="G283" s="275"/>
      <c r="H283" s="35"/>
      <c r="I283" s="35"/>
      <c r="J283" s="33"/>
      <c r="K283" s="33"/>
      <c r="L283" s="275"/>
      <c r="M283" s="33"/>
      <c r="N283" s="33"/>
      <c r="O283" s="33"/>
      <c r="P283" s="33"/>
      <c r="Q283" s="33"/>
    </row>
    <row r="284" spans="1:17" s="30" customFormat="1">
      <c r="A284" s="33"/>
      <c r="B284" s="33"/>
      <c r="C284" s="569"/>
      <c r="D284" s="569"/>
      <c r="E284" s="33"/>
      <c r="F284" s="33"/>
      <c r="G284" s="275"/>
      <c r="H284" s="35"/>
      <c r="I284" s="35"/>
      <c r="J284" s="33"/>
      <c r="K284" s="33"/>
      <c r="L284" s="275"/>
      <c r="M284" s="33"/>
      <c r="N284" s="33"/>
      <c r="O284" s="33"/>
      <c r="P284" s="33"/>
      <c r="Q284" s="33"/>
    </row>
    <row r="285" spans="1:17" s="30" customFormat="1">
      <c r="A285" s="33"/>
      <c r="B285" s="33"/>
      <c r="C285" s="569"/>
      <c r="D285" s="569"/>
      <c r="E285" s="33"/>
      <c r="F285" s="33"/>
      <c r="G285" s="275"/>
      <c r="H285" s="35"/>
      <c r="I285" s="35"/>
      <c r="J285" s="33"/>
      <c r="K285" s="33"/>
      <c r="L285" s="275"/>
      <c r="M285" s="33"/>
      <c r="N285" s="33"/>
      <c r="O285" s="33"/>
      <c r="P285" s="33"/>
      <c r="Q285" s="33"/>
    </row>
    <row r="286" spans="1:17" s="30" customFormat="1">
      <c r="A286" s="33"/>
      <c r="B286" s="33"/>
      <c r="C286" s="569"/>
      <c r="D286" s="569"/>
      <c r="E286" s="33"/>
      <c r="F286" s="33"/>
      <c r="G286" s="275"/>
      <c r="H286" s="35"/>
      <c r="I286" s="35"/>
      <c r="J286" s="33"/>
      <c r="K286" s="33"/>
      <c r="L286" s="275"/>
      <c r="M286" s="33"/>
      <c r="N286" s="33"/>
      <c r="O286" s="33"/>
      <c r="P286" s="33"/>
      <c r="Q286" s="33"/>
    </row>
    <row r="287" spans="1:17" s="30" customFormat="1">
      <c r="A287" s="33"/>
      <c r="B287" s="33"/>
      <c r="C287" s="569"/>
      <c r="D287" s="569"/>
      <c r="E287" s="33"/>
      <c r="F287" s="33"/>
      <c r="G287" s="275"/>
      <c r="H287" s="35"/>
      <c r="I287" s="35"/>
      <c r="J287" s="33"/>
      <c r="K287" s="33"/>
      <c r="L287" s="275"/>
      <c r="M287" s="33"/>
      <c r="N287" s="33"/>
      <c r="O287" s="33"/>
      <c r="P287" s="33"/>
      <c r="Q287" s="33"/>
    </row>
    <row r="288" spans="1:17" s="30" customFormat="1">
      <c r="A288" s="33"/>
      <c r="B288" s="33"/>
      <c r="C288" s="569"/>
      <c r="D288" s="569"/>
      <c r="E288" s="33"/>
      <c r="F288" s="33"/>
      <c r="G288" s="275"/>
      <c r="H288" s="35"/>
      <c r="I288" s="35"/>
      <c r="J288" s="33"/>
      <c r="K288" s="33"/>
      <c r="L288" s="275"/>
      <c r="M288" s="33"/>
      <c r="N288" s="33"/>
      <c r="O288" s="33"/>
      <c r="P288" s="33"/>
      <c r="Q288" s="33"/>
    </row>
    <row r="289" spans="1:17" s="30" customFormat="1">
      <c r="A289" s="33"/>
      <c r="B289" s="33"/>
      <c r="C289" s="569"/>
      <c r="D289" s="569"/>
      <c r="E289" s="33"/>
      <c r="F289" s="33"/>
      <c r="G289" s="275"/>
      <c r="H289" s="35"/>
      <c r="I289" s="35"/>
      <c r="J289" s="33"/>
      <c r="K289" s="33"/>
      <c r="L289" s="275"/>
      <c r="M289" s="33"/>
      <c r="N289" s="33"/>
      <c r="O289" s="33"/>
      <c r="P289" s="33"/>
      <c r="Q289" s="33"/>
    </row>
    <row r="290" spans="1:17" s="30" customFormat="1">
      <c r="A290" s="33"/>
      <c r="B290" s="33"/>
      <c r="C290" s="569"/>
      <c r="D290" s="569"/>
      <c r="E290" s="33"/>
      <c r="F290" s="33"/>
      <c r="G290" s="275"/>
      <c r="H290" s="35"/>
      <c r="I290" s="35"/>
      <c r="J290" s="33"/>
      <c r="K290" s="33"/>
      <c r="L290" s="275"/>
      <c r="M290" s="33"/>
      <c r="N290" s="33"/>
      <c r="O290" s="33"/>
      <c r="P290" s="33"/>
      <c r="Q290" s="33"/>
    </row>
    <row r="291" spans="1:17" s="30" customFormat="1">
      <c r="A291" s="33"/>
      <c r="B291" s="33"/>
      <c r="C291" s="569"/>
      <c r="D291" s="569"/>
      <c r="E291" s="33"/>
      <c r="F291" s="33"/>
      <c r="G291" s="275"/>
      <c r="H291" s="35"/>
      <c r="I291" s="35"/>
      <c r="J291" s="33"/>
      <c r="K291" s="33"/>
      <c r="L291" s="275"/>
      <c r="M291" s="33"/>
      <c r="N291" s="33"/>
      <c r="O291" s="33"/>
      <c r="P291" s="33"/>
      <c r="Q291" s="33"/>
    </row>
    <row r="292" spans="1:17" s="30" customFormat="1">
      <c r="A292" s="33"/>
      <c r="B292" s="33"/>
      <c r="C292" s="569"/>
      <c r="D292" s="569"/>
      <c r="E292" s="33"/>
      <c r="F292" s="33"/>
      <c r="G292" s="275"/>
      <c r="H292" s="35"/>
      <c r="I292" s="35"/>
      <c r="J292" s="33"/>
      <c r="K292" s="33"/>
      <c r="L292" s="275"/>
      <c r="M292" s="33"/>
      <c r="N292" s="33"/>
      <c r="O292" s="33"/>
      <c r="P292" s="33"/>
      <c r="Q292" s="33"/>
    </row>
    <row r="293" spans="1:17" s="30" customFormat="1">
      <c r="A293" s="33"/>
      <c r="B293" s="33"/>
      <c r="C293" s="569"/>
      <c r="D293" s="569"/>
      <c r="E293" s="33"/>
      <c r="F293" s="33"/>
      <c r="G293" s="275"/>
      <c r="H293" s="35"/>
      <c r="I293" s="35"/>
      <c r="J293" s="33"/>
      <c r="K293" s="33"/>
      <c r="L293" s="275"/>
      <c r="M293" s="33"/>
      <c r="N293" s="33"/>
      <c r="O293" s="33"/>
      <c r="P293" s="33"/>
      <c r="Q293" s="33"/>
    </row>
    <row r="294" spans="1:17" s="30" customFormat="1">
      <c r="A294" s="33"/>
      <c r="B294" s="33"/>
      <c r="C294" s="569"/>
      <c r="D294" s="569"/>
      <c r="E294" s="33"/>
      <c r="F294" s="33"/>
      <c r="G294" s="275"/>
      <c r="H294" s="35"/>
      <c r="I294" s="35"/>
      <c r="J294" s="33"/>
      <c r="K294" s="33"/>
      <c r="L294" s="275"/>
      <c r="M294" s="33"/>
      <c r="N294" s="33"/>
      <c r="O294" s="33"/>
      <c r="P294" s="33"/>
      <c r="Q294" s="33"/>
    </row>
    <row r="295" spans="1:17" s="30" customFormat="1">
      <c r="A295" s="33"/>
      <c r="B295" s="33"/>
      <c r="C295" s="569"/>
      <c r="D295" s="569"/>
      <c r="E295" s="33"/>
      <c r="F295" s="33"/>
      <c r="G295" s="275"/>
      <c r="H295" s="35"/>
      <c r="I295" s="35"/>
      <c r="J295" s="33"/>
      <c r="K295" s="33"/>
      <c r="L295" s="275"/>
      <c r="M295" s="33"/>
      <c r="N295" s="33"/>
      <c r="O295" s="33"/>
      <c r="P295" s="33"/>
      <c r="Q295" s="33"/>
    </row>
    <row r="296" spans="1:17" s="30" customFormat="1">
      <c r="A296" s="33"/>
      <c r="B296" s="33"/>
      <c r="C296" s="569"/>
      <c r="D296" s="569"/>
      <c r="E296" s="33"/>
      <c r="F296" s="33"/>
      <c r="G296" s="275"/>
      <c r="H296" s="35"/>
      <c r="I296" s="35"/>
      <c r="J296" s="33"/>
      <c r="K296" s="33"/>
      <c r="L296" s="275"/>
      <c r="M296" s="33"/>
      <c r="N296" s="33"/>
      <c r="O296" s="33"/>
      <c r="P296" s="33"/>
      <c r="Q296" s="33"/>
    </row>
    <row r="297" spans="1:17" s="30" customFormat="1">
      <c r="A297" s="33"/>
      <c r="B297" s="33"/>
      <c r="C297" s="569"/>
      <c r="D297" s="569"/>
      <c r="E297" s="33"/>
      <c r="F297" s="33"/>
      <c r="G297" s="275"/>
      <c r="H297" s="35"/>
      <c r="I297" s="35"/>
      <c r="J297" s="33"/>
      <c r="K297" s="33"/>
      <c r="L297" s="275"/>
      <c r="M297" s="33"/>
      <c r="N297" s="33"/>
      <c r="O297" s="33"/>
      <c r="P297" s="33"/>
      <c r="Q297" s="33"/>
    </row>
    <row r="298" spans="1:17" s="30" customFormat="1">
      <c r="A298" s="33"/>
      <c r="B298" s="33"/>
      <c r="C298" s="569"/>
      <c r="D298" s="569"/>
      <c r="E298" s="33"/>
      <c r="F298" s="33"/>
      <c r="G298" s="275"/>
      <c r="H298" s="35"/>
      <c r="I298" s="35"/>
      <c r="J298" s="33"/>
      <c r="K298" s="33"/>
      <c r="L298" s="275"/>
      <c r="M298" s="33"/>
      <c r="N298" s="33"/>
      <c r="O298" s="33"/>
      <c r="P298" s="33"/>
      <c r="Q298" s="33"/>
    </row>
    <row r="299" spans="1:17" s="30" customFormat="1">
      <c r="A299" s="33"/>
      <c r="B299" s="33"/>
      <c r="C299" s="569"/>
      <c r="D299" s="569"/>
      <c r="E299" s="33"/>
      <c r="F299" s="33"/>
      <c r="G299" s="275"/>
      <c r="H299" s="35"/>
      <c r="I299" s="35"/>
      <c r="J299" s="33"/>
      <c r="K299" s="33"/>
      <c r="L299" s="275"/>
      <c r="M299" s="33"/>
      <c r="N299" s="33"/>
      <c r="O299" s="33"/>
      <c r="P299" s="33"/>
      <c r="Q299" s="33"/>
    </row>
    <row r="300" spans="1:17" s="30" customFormat="1">
      <c r="A300" s="33"/>
      <c r="B300" s="33"/>
      <c r="C300" s="569"/>
      <c r="D300" s="569"/>
      <c r="E300" s="33"/>
      <c r="F300" s="33"/>
      <c r="G300" s="275"/>
      <c r="H300" s="35"/>
      <c r="I300" s="35"/>
      <c r="J300" s="33"/>
      <c r="K300" s="33"/>
      <c r="L300" s="275"/>
      <c r="M300" s="33"/>
      <c r="N300" s="33"/>
      <c r="O300" s="33"/>
      <c r="P300" s="33"/>
      <c r="Q300" s="33"/>
    </row>
    <row r="301" spans="1:17" s="30" customFormat="1">
      <c r="A301" s="33"/>
      <c r="B301" s="33"/>
      <c r="C301" s="569"/>
      <c r="D301" s="569"/>
      <c r="E301" s="33"/>
      <c r="F301" s="33"/>
      <c r="G301" s="275"/>
      <c r="H301" s="35"/>
      <c r="I301" s="35"/>
      <c r="J301" s="33"/>
      <c r="K301" s="33"/>
      <c r="L301" s="275"/>
      <c r="M301" s="33"/>
      <c r="N301" s="33"/>
      <c r="O301" s="33"/>
      <c r="P301" s="33"/>
      <c r="Q301" s="33"/>
    </row>
    <row r="302" spans="1:17" s="30" customFormat="1">
      <c r="A302" s="33"/>
      <c r="B302" s="33"/>
      <c r="C302" s="569"/>
      <c r="D302" s="569"/>
      <c r="E302" s="33"/>
      <c r="F302" s="33"/>
      <c r="G302" s="275"/>
      <c r="H302" s="35"/>
      <c r="I302" s="35"/>
      <c r="J302" s="33"/>
      <c r="K302" s="33"/>
      <c r="L302" s="275"/>
      <c r="M302" s="33"/>
      <c r="N302" s="33"/>
      <c r="O302" s="33"/>
      <c r="P302" s="33"/>
      <c r="Q302" s="33"/>
    </row>
    <row r="303" spans="1:17" s="30" customFormat="1">
      <c r="A303" s="33"/>
      <c r="B303" s="33"/>
      <c r="C303" s="569"/>
      <c r="D303" s="569"/>
      <c r="E303" s="33"/>
      <c r="F303" s="33"/>
      <c r="G303" s="275"/>
      <c r="H303" s="35"/>
      <c r="I303" s="35"/>
      <c r="J303" s="33"/>
      <c r="K303" s="33"/>
      <c r="L303" s="275"/>
      <c r="M303" s="33"/>
      <c r="N303" s="33"/>
      <c r="O303" s="33"/>
      <c r="P303" s="33"/>
      <c r="Q303" s="33"/>
    </row>
    <row r="304" spans="1:17" s="30" customFormat="1">
      <c r="A304" s="33"/>
      <c r="B304" s="33"/>
      <c r="C304" s="569"/>
      <c r="D304" s="569"/>
      <c r="E304" s="33"/>
      <c r="F304" s="33"/>
      <c r="G304" s="275"/>
      <c r="H304" s="35"/>
      <c r="I304" s="35"/>
      <c r="J304" s="33"/>
      <c r="K304" s="33"/>
      <c r="L304" s="275"/>
      <c r="M304" s="33"/>
      <c r="N304" s="33"/>
      <c r="O304" s="33"/>
      <c r="P304" s="33"/>
      <c r="Q304" s="33"/>
    </row>
    <row r="305" spans="1:17" s="30" customFormat="1">
      <c r="A305" s="33"/>
      <c r="B305" s="33"/>
      <c r="C305" s="569"/>
      <c r="D305" s="569"/>
      <c r="E305" s="33"/>
      <c r="F305" s="33"/>
      <c r="G305" s="275"/>
      <c r="H305" s="35"/>
      <c r="I305" s="35"/>
      <c r="J305" s="33"/>
      <c r="K305" s="33"/>
      <c r="L305" s="275"/>
      <c r="M305" s="33"/>
      <c r="N305" s="33"/>
      <c r="O305" s="33"/>
      <c r="P305" s="33"/>
      <c r="Q305" s="33"/>
    </row>
    <row r="306" spans="1:17" s="30" customFormat="1">
      <c r="A306" s="33"/>
      <c r="B306" s="33"/>
      <c r="C306" s="569"/>
      <c r="D306" s="569"/>
      <c r="E306" s="33"/>
      <c r="F306" s="33"/>
      <c r="G306" s="275"/>
      <c r="H306" s="35"/>
      <c r="I306" s="35"/>
      <c r="J306" s="33"/>
      <c r="K306" s="33"/>
      <c r="L306" s="275"/>
      <c r="M306" s="33"/>
      <c r="N306" s="33"/>
      <c r="O306" s="33"/>
      <c r="P306" s="33"/>
      <c r="Q306" s="33"/>
    </row>
    <row r="307" spans="1:17" s="30" customFormat="1">
      <c r="A307" s="33"/>
      <c r="B307" s="33"/>
      <c r="C307" s="569"/>
      <c r="D307" s="569"/>
      <c r="E307" s="33"/>
      <c r="F307" s="33"/>
      <c r="G307" s="275"/>
      <c r="H307" s="35"/>
      <c r="I307" s="35"/>
      <c r="J307" s="33"/>
      <c r="K307" s="33"/>
      <c r="L307" s="275"/>
      <c r="M307" s="33"/>
      <c r="N307" s="33"/>
      <c r="O307" s="33"/>
      <c r="P307" s="33"/>
      <c r="Q307" s="33"/>
    </row>
    <row r="308" spans="1:17" s="30" customFormat="1">
      <c r="A308" s="33"/>
      <c r="B308" s="33"/>
      <c r="C308" s="569"/>
      <c r="D308" s="569"/>
      <c r="E308" s="33"/>
      <c r="F308" s="33"/>
      <c r="G308" s="275"/>
      <c r="H308" s="35"/>
      <c r="I308" s="35"/>
      <c r="J308" s="33"/>
      <c r="K308" s="33"/>
      <c r="L308" s="275"/>
      <c r="M308" s="33"/>
      <c r="N308" s="33"/>
      <c r="O308" s="33"/>
      <c r="P308" s="33"/>
      <c r="Q308" s="33"/>
    </row>
    <row r="309" spans="1:17" s="30" customFormat="1">
      <c r="A309" s="33"/>
      <c r="B309" s="33"/>
      <c r="C309" s="569"/>
      <c r="D309" s="569"/>
      <c r="E309" s="33"/>
      <c r="F309" s="33"/>
      <c r="G309" s="275"/>
      <c r="H309" s="35"/>
      <c r="I309" s="35"/>
      <c r="J309" s="33"/>
      <c r="K309" s="33"/>
      <c r="L309" s="275"/>
      <c r="M309" s="33"/>
      <c r="N309" s="33"/>
      <c r="O309" s="33"/>
      <c r="P309" s="33"/>
      <c r="Q309" s="33"/>
    </row>
    <row r="310" spans="1:17" s="30" customFormat="1">
      <c r="A310" s="33"/>
      <c r="B310" s="33"/>
      <c r="C310" s="569"/>
      <c r="D310" s="569"/>
      <c r="E310" s="33"/>
      <c r="F310" s="33"/>
      <c r="G310" s="275"/>
      <c r="H310" s="35"/>
      <c r="I310" s="35"/>
      <c r="J310" s="33"/>
      <c r="K310" s="33"/>
      <c r="L310" s="275"/>
      <c r="M310" s="33"/>
      <c r="N310" s="33"/>
      <c r="O310" s="33"/>
      <c r="P310" s="33"/>
      <c r="Q310" s="33"/>
    </row>
    <row r="311" spans="1:17" s="30" customFormat="1">
      <c r="A311" s="33"/>
      <c r="B311" s="33"/>
      <c r="C311" s="569"/>
      <c r="D311" s="569"/>
      <c r="E311" s="33"/>
      <c r="F311" s="33"/>
      <c r="G311" s="275"/>
      <c r="H311" s="35"/>
      <c r="I311" s="35"/>
      <c r="J311" s="33"/>
      <c r="K311" s="33"/>
      <c r="L311" s="275"/>
      <c r="M311" s="33"/>
      <c r="N311" s="33"/>
      <c r="O311" s="33"/>
      <c r="P311" s="33"/>
      <c r="Q311" s="33"/>
    </row>
    <row r="312" spans="1:17" s="30" customFormat="1">
      <c r="A312" s="33"/>
      <c r="B312" s="33"/>
      <c r="C312" s="569"/>
      <c r="D312" s="569"/>
      <c r="E312" s="33"/>
      <c r="F312" s="33"/>
      <c r="G312" s="275"/>
      <c r="H312" s="35"/>
      <c r="I312" s="35"/>
      <c r="J312" s="33"/>
      <c r="K312" s="33"/>
      <c r="L312" s="275"/>
      <c r="M312" s="33"/>
      <c r="N312" s="33"/>
      <c r="O312" s="33"/>
      <c r="P312" s="33"/>
      <c r="Q312" s="33"/>
    </row>
    <row r="313" spans="1:17" s="30" customFormat="1">
      <c r="A313" s="33"/>
      <c r="B313" s="33"/>
      <c r="C313" s="569"/>
      <c r="D313" s="569"/>
      <c r="E313" s="33"/>
      <c r="F313" s="33"/>
      <c r="G313" s="275"/>
      <c r="H313" s="35"/>
      <c r="I313" s="35"/>
      <c r="J313" s="33"/>
      <c r="K313" s="33"/>
      <c r="L313" s="275"/>
      <c r="M313" s="33"/>
      <c r="N313" s="33"/>
      <c r="O313" s="33"/>
      <c r="P313" s="33"/>
      <c r="Q313" s="33"/>
    </row>
    <row r="314" spans="1:17" s="30" customFormat="1">
      <c r="A314" s="33"/>
      <c r="B314" s="33"/>
      <c r="C314" s="569"/>
      <c r="D314" s="569"/>
      <c r="E314" s="33"/>
      <c r="F314" s="33"/>
      <c r="G314" s="275"/>
      <c r="H314" s="35"/>
      <c r="I314" s="35"/>
      <c r="J314" s="33"/>
      <c r="K314" s="33"/>
      <c r="L314" s="275"/>
      <c r="M314" s="33"/>
      <c r="N314" s="33"/>
      <c r="O314" s="33"/>
      <c r="P314" s="33"/>
      <c r="Q314" s="33"/>
    </row>
    <row r="315" spans="1:17" s="30" customFormat="1">
      <c r="A315" s="33"/>
      <c r="B315" s="33"/>
      <c r="C315" s="569"/>
      <c r="D315" s="569"/>
      <c r="E315" s="33"/>
      <c r="F315" s="33"/>
      <c r="G315" s="275"/>
      <c r="H315" s="35"/>
      <c r="I315" s="35"/>
      <c r="J315" s="33"/>
      <c r="K315" s="33"/>
      <c r="L315" s="275"/>
      <c r="M315" s="33"/>
      <c r="N315" s="33"/>
      <c r="O315" s="33"/>
      <c r="P315" s="33"/>
      <c r="Q315" s="33"/>
    </row>
    <row r="316" spans="1:17" s="30" customFormat="1">
      <c r="A316" s="33"/>
      <c r="B316" s="33"/>
      <c r="C316" s="569"/>
      <c r="D316" s="569"/>
      <c r="E316" s="33"/>
      <c r="F316" s="33"/>
      <c r="G316" s="275"/>
      <c r="H316" s="35"/>
      <c r="I316" s="35"/>
      <c r="J316" s="33"/>
      <c r="K316" s="33"/>
      <c r="L316" s="275"/>
      <c r="M316" s="33"/>
      <c r="N316" s="33"/>
      <c r="O316" s="33"/>
      <c r="P316" s="33"/>
      <c r="Q316" s="33"/>
    </row>
    <row r="317" spans="1:17" s="30" customFormat="1">
      <c r="A317" s="33"/>
      <c r="B317" s="33"/>
      <c r="C317" s="569"/>
      <c r="D317" s="569"/>
      <c r="E317" s="33"/>
      <c r="F317" s="33"/>
      <c r="G317" s="275"/>
      <c r="H317" s="35"/>
      <c r="I317" s="35"/>
      <c r="J317" s="33"/>
      <c r="K317" s="33"/>
      <c r="L317" s="275"/>
      <c r="M317" s="33"/>
      <c r="N317" s="33"/>
      <c r="O317" s="33"/>
      <c r="P317" s="33"/>
      <c r="Q317" s="33"/>
    </row>
    <row r="318" spans="1:17" s="30" customFormat="1">
      <c r="A318" s="33"/>
      <c r="B318" s="33"/>
      <c r="C318" s="569"/>
      <c r="D318" s="569"/>
      <c r="E318" s="33"/>
      <c r="F318" s="33"/>
      <c r="G318" s="275"/>
      <c r="H318" s="35"/>
      <c r="I318" s="35"/>
      <c r="J318" s="33"/>
      <c r="K318" s="33"/>
      <c r="L318" s="275"/>
      <c r="M318" s="33"/>
      <c r="N318" s="33"/>
      <c r="O318" s="33"/>
      <c r="P318" s="33"/>
      <c r="Q318" s="33"/>
    </row>
    <row r="319" spans="1:17" s="30" customFormat="1">
      <c r="A319" s="33"/>
      <c r="B319" s="33"/>
      <c r="C319" s="569"/>
      <c r="D319" s="569"/>
      <c r="E319" s="33"/>
      <c r="F319" s="33"/>
      <c r="G319" s="275"/>
      <c r="H319" s="35"/>
      <c r="I319" s="35"/>
      <c r="J319" s="33"/>
      <c r="K319" s="33"/>
      <c r="L319" s="275"/>
      <c r="M319" s="33"/>
      <c r="N319" s="33"/>
      <c r="O319" s="33"/>
      <c r="P319" s="33"/>
      <c r="Q319" s="33"/>
    </row>
    <row r="320" spans="1:17" s="30" customFormat="1">
      <c r="A320" s="33"/>
      <c r="B320" s="33"/>
      <c r="C320" s="569"/>
      <c r="D320" s="569"/>
      <c r="E320" s="33"/>
      <c r="F320" s="33"/>
      <c r="G320" s="275"/>
      <c r="H320" s="35"/>
      <c r="I320" s="35"/>
      <c r="J320" s="33"/>
      <c r="K320" s="33"/>
      <c r="L320" s="275"/>
      <c r="M320" s="33"/>
      <c r="N320" s="33"/>
      <c r="O320" s="33"/>
      <c r="P320" s="33"/>
      <c r="Q320" s="33"/>
    </row>
    <row r="321" spans="1:17" s="30" customFormat="1">
      <c r="A321" s="33"/>
      <c r="B321" s="33"/>
      <c r="C321" s="569"/>
      <c r="D321" s="569"/>
      <c r="E321" s="33"/>
      <c r="F321" s="33"/>
      <c r="G321" s="275"/>
      <c r="H321" s="35"/>
      <c r="I321" s="35"/>
      <c r="J321" s="33"/>
      <c r="K321" s="33"/>
      <c r="L321" s="275"/>
      <c r="M321" s="33"/>
      <c r="N321" s="33"/>
      <c r="O321" s="33"/>
      <c r="P321" s="33"/>
      <c r="Q321" s="33"/>
    </row>
    <row r="322" spans="1:17" s="30" customFormat="1">
      <c r="A322" s="33"/>
      <c r="B322" s="33"/>
      <c r="C322" s="569"/>
      <c r="D322" s="569"/>
      <c r="E322" s="33"/>
      <c r="F322" s="33"/>
      <c r="G322" s="275"/>
      <c r="H322" s="35"/>
      <c r="I322" s="35"/>
      <c r="J322" s="33"/>
      <c r="K322" s="33"/>
      <c r="L322" s="275"/>
      <c r="M322" s="33"/>
      <c r="N322" s="33"/>
      <c r="O322" s="33"/>
      <c r="P322" s="33"/>
      <c r="Q322" s="33"/>
    </row>
    <row r="323" spans="1:17" s="30" customFormat="1">
      <c r="A323" s="33"/>
      <c r="B323" s="33"/>
      <c r="C323" s="569"/>
      <c r="D323" s="569"/>
      <c r="E323" s="33"/>
      <c r="F323" s="33"/>
      <c r="G323" s="275"/>
      <c r="H323" s="35"/>
      <c r="I323" s="35"/>
      <c r="J323" s="33"/>
      <c r="K323" s="33"/>
      <c r="L323" s="275"/>
      <c r="M323" s="33"/>
      <c r="N323" s="33"/>
      <c r="O323" s="33"/>
      <c r="P323" s="33"/>
      <c r="Q323" s="33"/>
    </row>
    <row r="324" spans="1:17" s="30" customFormat="1">
      <c r="A324" s="33"/>
      <c r="B324" s="33"/>
      <c r="C324" s="569"/>
      <c r="D324" s="569"/>
      <c r="E324" s="33"/>
      <c r="F324" s="33"/>
      <c r="G324" s="275"/>
      <c r="H324" s="35"/>
      <c r="I324" s="35"/>
      <c r="J324" s="33"/>
      <c r="K324" s="33"/>
      <c r="L324" s="275"/>
      <c r="M324" s="33"/>
      <c r="N324" s="33"/>
      <c r="O324" s="33"/>
      <c r="P324" s="33"/>
      <c r="Q324" s="33"/>
    </row>
    <row r="325" spans="1:17" s="30" customFormat="1">
      <c r="A325" s="33"/>
      <c r="B325" s="33"/>
      <c r="C325" s="569"/>
      <c r="D325" s="569"/>
      <c r="E325" s="33"/>
      <c r="F325" s="33"/>
      <c r="G325" s="275"/>
      <c r="H325" s="35"/>
      <c r="I325" s="35"/>
      <c r="J325" s="33"/>
      <c r="K325" s="33"/>
      <c r="L325" s="275"/>
      <c r="M325" s="33"/>
      <c r="N325" s="33"/>
      <c r="O325" s="33"/>
      <c r="P325" s="33"/>
      <c r="Q325" s="33"/>
    </row>
  </sheetData>
  <customSheetViews>
    <customSheetView guid="{FA833650-9147-48FF-9246-B3943D91CD8D}" scale="80" showPageBreaks="1" printArea="1" hiddenColumns="1" view="pageBreakPreview">
      <pane ySplit="6" topLeftCell="A163" activePane="bottomLeft" state="frozen"/>
      <selection pane="bottomLeft" activeCell="U157" sqref="U157"/>
      <rowBreaks count="2" manualBreakCount="2">
        <brk id="105" max="15" man="1"/>
        <brk id="133" max="15" man="1"/>
      </rowBreaks>
      <pageMargins left="0.25" right="0.25" top="0.75" bottom="0.75" header="0.3" footer="0.3"/>
      <pageSetup paperSize="9" scale="41" fitToHeight="6" orientation="portrait" r:id="rId1"/>
      <headerFooter alignWithMargins="0"/>
    </customSheetView>
  </customSheetViews>
  <mergeCells count="354">
    <mergeCell ref="A24:M24"/>
    <mergeCell ref="A25:Q25"/>
    <mergeCell ref="N24:Q24"/>
    <mergeCell ref="A34:Q34"/>
    <mergeCell ref="A35:M35"/>
    <mergeCell ref="N35:Q35"/>
    <mergeCell ref="A36:Q36"/>
    <mergeCell ref="A58:A59"/>
    <mergeCell ref="C58:C59"/>
    <mergeCell ref="D58:D59"/>
    <mergeCell ref="E58:E59"/>
    <mergeCell ref="F58:F59"/>
    <mergeCell ref="L58:L59"/>
    <mergeCell ref="E37:E38"/>
    <mergeCell ref="F37:F38"/>
    <mergeCell ref="D39:D40"/>
    <mergeCell ref="E39:E40"/>
    <mergeCell ref="F39:F40"/>
    <mergeCell ref="D41:D42"/>
    <mergeCell ref="A54:A55"/>
    <mergeCell ref="A37:A38"/>
    <mergeCell ref="A39:A40"/>
    <mergeCell ref="C39:C40"/>
    <mergeCell ref="C41:C42"/>
    <mergeCell ref="A60:A61"/>
    <mergeCell ref="N82:Q82"/>
    <mergeCell ref="C79:C80"/>
    <mergeCell ref="L73:L74"/>
    <mergeCell ref="A69:M69"/>
    <mergeCell ref="N69:Q69"/>
    <mergeCell ref="A66:A67"/>
    <mergeCell ref="C66:C67"/>
    <mergeCell ref="A48:A49"/>
    <mergeCell ref="C52:C53"/>
    <mergeCell ref="A50:A51"/>
    <mergeCell ref="A52:A53"/>
    <mergeCell ref="C48:C49"/>
    <mergeCell ref="C54:C55"/>
    <mergeCell ref="D54:D55"/>
    <mergeCell ref="E54:E55"/>
    <mergeCell ref="F54:F55"/>
    <mergeCell ref="C62:C63"/>
    <mergeCell ref="D66:D67"/>
    <mergeCell ref="A62:A63"/>
    <mergeCell ref="C64:C65"/>
    <mergeCell ref="L64:L65"/>
    <mergeCell ref="E66:E67"/>
    <mergeCell ref="F66:F67"/>
    <mergeCell ref="A7:Q7"/>
    <mergeCell ref="A9:Q9"/>
    <mergeCell ref="A10:A11"/>
    <mergeCell ref="C10:C11"/>
    <mergeCell ref="D10:D11"/>
    <mergeCell ref="E10:E11"/>
    <mergeCell ref="F10:F11"/>
    <mergeCell ref="G10:G11"/>
    <mergeCell ref="L10:L11"/>
    <mergeCell ref="A8:M8"/>
    <mergeCell ref="N8:Q8"/>
    <mergeCell ref="L28:L29"/>
    <mergeCell ref="L66:L67"/>
    <mergeCell ref="A30:A31"/>
    <mergeCell ref="A41:A42"/>
    <mergeCell ref="A46:M46"/>
    <mergeCell ref="L30:L31"/>
    <mergeCell ref="L43:L44"/>
    <mergeCell ref="D43:D44"/>
    <mergeCell ref="E43:E44"/>
    <mergeCell ref="F43:F44"/>
    <mergeCell ref="G43:G44"/>
    <mergeCell ref="L32:L33"/>
    <mergeCell ref="L37:L38"/>
    <mergeCell ref="L39:L40"/>
    <mergeCell ref="C43:C44"/>
    <mergeCell ref="D32:D33"/>
    <mergeCell ref="E32:E33"/>
    <mergeCell ref="F41:F42"/>
    <mergeCell ref="E41:E42"/>
    <mergeCell ref="A56:A57"/>
    <mergeCell ref="C56:C57"/>
    <mergeCell ref="F56:F57"/>
    <mergeCell ref="A64:A65"/>
    <mergeCell ref="C60:C61"/>
    <mergeCell ref="A21:A22"/>
    <mergeCell ref="C21:C22"/>
    <mergeCell ref="D21:D22"/>
    <mergeCell ref="E21:E22"/>
    <mergeCell ref="F21:F22"/>
    <mergeCell ref="A45:Q45"/>
    <mergeCell ref="D50:D51"/>
    <mergeCell ref="E50:E51"/>
    <mergeCell ref="F50:F51"/>
    <mergeCell ref="F32:F33"/>
    <mergeCell ref="A47:Q47"/>
    <mergeCell ref="F48:F49"/>
    <mergeCell ref="G37:G38"/>
    <mergeCell ref="G39:G40"/>
    <mergeCell ref="G41:G42"/>
    <mergeCell ref="A43:A44"/>
    <mergeCell ref="C30:C31"/>
    <mergeCell ref="D30:D31"/>
    <mergeCell ref="E30:E31"/>
    <mergeCell ref="F30:F31"/>
    <mergeCell ref="A32:A33"/>
    <mergeCell ref="C32:C33"/>
    <mergeCell ref="C37:C38"/>
    <mergeCell ref="C50:C51"/>
    <mergeCell ref="G17:G18"/>
    <mergeCell ref="G21:G22"/>
    <mergeCell ref="D62:D63"/>
    <mergeCell ref="L60:L61"/>
    <mergeCell ref="L56:L57"/>
    <mergeCell ref="L54:L55"/>
    <mergeCell ref="L41:L42"/>
    <mergeCell ref="L52:L53"/>
    <mergeCell ref="E56:E57"/>
    <mergeCell ref="L62:L63"/>
    <mergeCell ref="E62:E63"/>
    <mergeCell ref="F62:F63"/>
    <mergeCell ref="D60:D61"/>
    <mergeCell ref="E60:E61"/>
    <mergeCell ref="F60:F61"/>
    <mergeCell ref="L50:L51"/>
    <mergeCell ref="D56:D57"/>
    <mergeCell ref="L48:L49"/>
    <mergeCell ref="D52:D53"/>
    <mergeCell ref="E52:E53"/>
    <mergeCell ref="F52:F53"/>
    <mergeCell ref="D48:D49"/>
    <mergeCell ref="E48:E49"/>
    <mergeCell ref="D37:D38"/>
    <mergeCell ref="A133:Q133"/>
    <mergeCell ref="O125:P125"/>
    <mergeCell ref="A132:Q132"/>
    <mergeCell ref="O99:P99"/>
    <mergeCell ref="A131:Q131"/>
    <mergeCell ref="A130:Q130"/>
    <mergeCell ref="A129:Q129"/>
    <mergeCell ref="O121:P121"/>
    <mergeCell ref="O116:P116"/>
    <mergeCell ref="O115:P115"/>
    <mergeCell ref="B127:G127"/>
    <mergeCell ref="B124:G124"/>
    <mergeCell ref="B125:G125"/>
    <mergeCell ref="B126:G126"/>
    <mergeCell ref="O124:P124"/>
    <mergeCell ref="O127:P127"/>
    <mergeCell ref="O106:P106"/>
    <mergeCell ref="O100:P100"/>
    <mergeCell ref="O101:P101"/>
    <mergeCell ref="O118:P118"/>
    <mergeCell ref="O107:P107"/>
    <mergeCell ref="O103:P103"/>
    <mergeCell ref="O105:P105"/>
    <mergeCell ref="B111:C111"/>
    <mergeCell ref="C5:D5"/>
    <mergeCell ref="H5:H6"/>
    <mergeCell ref="E5:F5"/>
    <mergeCell ref="J5:J6"/>
    <mergeCell ref="O119:P119"/>
    <mergeCell ref="O126:P126"/>
    <mergeCell ref="O108:P108"/>
    <mergeCell ref="O112:P112"/>
    <mergeCell ref="E84:E85"/>
    <mergeCell ref="F84:F85"/>
    <mergeCell ref="A83:Q83"/>
    <mergeCell ref="A84:A85"/>
    <mergeCell ref="C84:C85"/>
    <mergeCell ref="A81:Q81"/>
    <mergeCell ref="E86:E87"/>
    <mergeCell ref="A71:A72"/>
    <mergeCell ref="C71:C72"/>
    <mergeCell ref="D71:D72"/>
    <mergeCell ref="E71:E72"/>
    <mergeCell ref="F71:F72"/>
    <mergeCell ref="A75:A76"/>
    <mergeCell ref="D64:D65"/>
    <mergeCell ref="E64:E65"/>
    <mergeCell ref="F64:F65"/>
    <mergeCell ref="O3:P3"/>
    <mergeCell ref="L3:M3"/>
    <mergeCell ref="G5:G6"/>
    <mergeCell ref="O5:O6"/>
    <mergeCell ref="M5:M6"/>
    <mergeCell ref="P5:P6"/>
    <mergeCell ref="L21:L22"/>
    <mergeCell ref="A23:Q23"/>
    <mergeCell ref="A26:A27"/>
    <mergeCell ref="C26:C27"/>
    <mergeCell ref="D26:D27"/>
    <mergeCell ref="E26:E27"/>
    <mergeCell ref="F26:F27"/>
    <mergeCell ref="L26:L27"/>
    <mergeCell ref="G15:G16"/>
    <mergeCell ref="L15:L16"/>
    <mergeCell ref="Q5:Q6"/>
    <mergeCell ref="N5:N6"/>
    <mergeCell ref="K5:K6"/>
    <mergeCell ref="I5:I6"/>
    <mergeCell ref="A5:A6"/>
    <mergeCell ref="A12:Q12"/>
    <mergeCell ref="A13:M13"/>
    <mergeCell ref="L5:L6"/>
    <mergeCell ref="A14:Q14"/>
    <mergeCell ref="A15:A16"/>
    <mergeCell ref="C15:C16"/>
    <mergeCell ref="D15:D16"/>
    <mergeCell ref="E15:E16"/>
    <mergeCell ref="F15:F16"/>
    <mergeCell ref="D28:D29"/>
    <mergeCell ref="E28:E29"/>
    <mergeCell ref="F28:F29"/>
    <mergeCell ref="L17:L18"/>
    <mergeCell ref="A19:A20"/>
    <mergeCell ref="C19:C20"/>
    <mergeCell ref="D19:D20"/>
    <mergeCell ref="E19:E20"/>
    <mergeCell ref="F19:F20"/>
    <mergeCell ref="G19:G20"/>
    <mergeCell ref="A17:A18"/>
    <mergeCell ref="C17:C18"/>
    <mergeCell ref="A28:A29"/>
    <mergeCell ref="C28:C29"/>
    <mergeCell ref="L19:L20"/>
    <mergeCell ref="D17:D18"/>
    <mergeCell ref="E17:E18"/>
    <mergeCell ref="F17:F18"/>
    <mergeCell ref="L71:L72"/>
    <mergeCell ref="A68:Q68"/>
    <mergeCell ref="A70:Q70"/>
    <mergeCell ref="A77:A78"/>
    <mergeCell ref="C77:C78"/>
    <mergeCell ref="D77:D78"/>
    <mergeCell ref="A73:A74"/>
    <mergeCell ref="C73:C74"/>
    <mergeCell ref="D73:D74"/>
    <mergeCell ref="E73:E74"/>
    <mergeCell ref="L75:L76"/>
    <mergeCell ref="E77:E78"/>
    <mergeCell ref="F77:F78"/>
    <mergeCell ref="G71:G72"/>
    <mergeCell ref="L77:L78"/>
    <mergeCell ref="D99:G99"/>
    <mergeCell ref="B100:C100"/>
    <mergeCell ref="D100:G100"/>
    <mergeCell ref="F79:F80"/>
    <mergeCell ref="G79:G80"/>
    <mergeCell ref="L86:L87"/>
    <mergeCell ref="O96:P96"/>
    <mergeCell ref="B102:C102"/>
    <mergeCell ref="C75:C76"/>
    <mergeCell ref="D75:D76"/>
    <mergeCell ref="E75:E76"/>
    <mergeCell ref="F75:F76"/>
    <mergeCell ref="G77:G78"/>
    <mergeCell ref="G75:G76"/>
    <mergeCell ref="D84:D85"/>
    <mergeCell ref="D79:D80"/>
    <mergeCell ref="E79:E80"/>
    <mergeCell ref="A88:Q88"/>
    <mergeCell ref="C91:C92"/>
    <mergeCell ref="D91:D92"/>
    <mergeCell ref="N89:Q89"/>
    <mergeCell ref="L91:L92"/>
    <mergeCell ref="E91:E92"/>
    <mergeCell ref="F91:F92"/>
    <mergeCell ref="G86:G87"/>
    <mergeCell ref="G73:G74"/>
    <mergeCell ref="F73:F74"/>
    <mergeCell ref="A79:A80"/>
    <mergeCell ref="E93:E94"/>
    <mergeCell ref="A82:M82"/>
    <mergeCell ref="F86:F87"/>
    <mergeCell ref="L84:L85"/>
    <mergeCell ref="A86:A87"/>
    <mergeCell ref="C86:C87"/>
    <mergeCell ref="D86:D87"/>
    <mergeCell ref="G84:G85"/>
    <mergeCell ref="L79:L80"/>
    <mergeCell ref="A89:M89"/>
    <mergeCell ref="A91:A92"/>
    <mergeCell ref="D93:D94"/>
    <mergeCell ref="O123:P123"/>
    <mergeCell ref="O122:P122"/>
    <mergeCell ref="B121:C121"/>
    <mergeCell ref="D121:G121"/>
    <mergeCell ref="O114:P114"/>
    <mergeCell ref="D96:G96"/>
    <mergeCell ref="D98:G98"/>
    <mergeCell ref="B98:C98"/>
    <mergeCell ref="O97:P97"/>
    <mergeCell ref="O98:P98"/>
    <mergeCell ref="O120:P120"/>
    <mergeCell ref="O109:P109"/>
    <mergeCell ref="O110:P110"/>
    <mergeCell ref="O113:P113"/>
    <mergeCell ref="O111:P111"/>
    <mergeCell ref="B99:C99"/>
    <mergeCell ref="B96:C96"/>
    <mergeCell ref="D115:G115"/>
    <mergeCell ref="O117:P117"/>
    <mergeCell ref="B117:C117"/>
    <mergeCell ref="D117:G117"/>
    <mergeCell ref="B105:C105"/>
    <mergeCell ref="B112:C112"/>
    <mergeCell ref="D112:G112"/>
    <mergeCell ref="D109:G109"/>
    <mergeCell ref="D110:G110"/>
    <mergeCell ref="B123:C123"/>
    <mergeCell ref="D123:G123"/>
    <mergeCell ref="B108:C108"/>
    <mergeCell ref="D108:G108"/>
    <mergeCell ref="B118:C118"/>
    <mergeCell ref="D118:G118"/>
    <mergeCell ref="B119:C119"/>
    <mergeCell ref="D119:G119"/>
    <mergeCell ref="B120:C120"/>
    <mergeCell ref="D120:G120"/>
    <mergeCell ref="B113:C113"/>
    <mergeCell ref="D113:G113"/>
    <mergeCell ref="D114:G114"/>
    <mergeCell ref="B114:C114"/>
    <mergeCell ref="B115:C115"/>
    <mergeCell ref="D111:G111"/>
    <mergeCell ref="B122:C122"/>
    <mergeCell ref="D122:G122"/>
    <mergeCell ref="B116:C116"/>
    <mergeCell ref="D116:G116"/>
    <mergeCell ref="B109:C109"/>
    <mergeCell ref="B110:C110"/>
    <mergeCell ref="B107:C107"/>
    <mergeCell ref="D107:G107"/>
    <mergeCell ref="D102:G102"/>
    <mergeCell ref="B103:C103"/>
    <mergeCell ref="D103:G103"/>
    <mergeCell ref="L93:L94"/>
    <mergeCell ref="G91:G92"/>
    <mergeCell ref="A90:Q90"/>
    <mergeCell ref="A93:A94"/>
    <mergeCell ref="C93:C94"/>
    <mergeCell ref="F93:F94"/>
    <mergeCell ref="G93:G94"/>
    <mergeCell ref="A95:Q95"/>
    <mergeCell ref="D105:G105"/>
    <mergeCell ref="B106:C106"/>
    <mergeCell ref="O102:P102"/>
    <mergeCell ref="D97:G97"/>
    <mergeCell ref="B97:C97"/>
    <mergeCell ref="O104:P104"/>
    <mergeCell ref="D106:G106"/>
    <mergeCell ref="B101:C101"/>
    <mergeCell ref="D101:G101"/>
    <mergeCell ref="B104:C104"/>
    <mergeCell ref="D104:G104"/>
  </mergeCells>
  <phoneticPr fontId="0" type="noConversion"/>
  <conditionalFormatting sqref="A124">
    <cfRule type="duplicateValues" dxfId="296" priority="28" stopIfTrue="1"/>
  </conditionalFormatting>
  <conditionalFormatting sqref="A123">
    <cfRule type="duplicateValues" dxfId="295" priority="27" stopIfTrue="1"/>
  </conditionalFormatting>
  <conditionalFormatting sqref="A127">
    <cfRule type="duplicateValues" dxfId="294" priority="26" stopIfTrue="1"/>
  </conditionalFormatting>
  <conditionalFormatting sqref="A125">
    <cfRule type="duplicateValues" dxfId="293" priority="25" stopIfTrue="1"/>
  </conditionalFormatting>
  <conditionalFormatting sqref="A100 A106">
    <cfRule type="duplicateValues" dxfId="292" priority="24" stopIfTrue="1"/>
  </conditionalFormatting>
  <conditionalFormatting sqref="A118:A119">
    <cfRule type="duplicateValues" dxfId="291" priority="29" stopIfTrue="1"/>
  </conditionalFormatting>
  <conditionalFormatting sqref="A111">
    <cfRule type="duplicateValues" dxfId="290" priority="23" stopIfTrue="1"/>
  </conditionalFormatting>
  <conditionalFormatting sqref="A112">
    <cfRule type="duplicateValues" dxfId="289" priority="30" stopIfTrue="1"/>
  </conditionalFormatting>
  <conditionalFormatting sqref="A120 A107 A113">
    <cfRule type="duplicateValues" dxfId="288" priority="22" stopIfTrue="1"/>
  </conditionalFormatting>
  <conditionalFormatting sqref="A109:A110">
    <cfRule type="duplicateValues" dxfId="287" priority="21" stopIfTrue="1"/>
  </conditionalFormatting>
  <conditionalFormatting sqref="A114:A116">
    <cfRule type="duplicateValues" dxfId="286" priority="31" stopIfTrue="1"/>
  </conditionalFormatting>
  <conditionalFormatting sqref="A97:A98">
    <cfRule type="duplicateValues" dxfId="285" priority="20" stopIfTrue="1"/>
  </conditionalFormatting>
  <conditionalFormatting sqref="A99 A101:A103 A105">
    <cfRule type="duplicateValues" dxfId="284" priority="32" stopIfTrue="1"/>
  </conditionalFormatting>
  <conditionalFormatting sqref="A117">
    <cfRule type="duplicateValues" dxfId="283" priority="19" stopIfTrue="1"/>
  </conditionalFormatting>
  <conditionalFormatting sqref="A126 A108">
    <cfRule type="duplicateValues" dxfId="282" priority="33" stopIfTrue="1"/>
  </conditionalFormatting>
  <conditionalFormatting sqref="A121:A122">
    <cfRule type="duplicateValues" dxfId="281" priority="34" stopIfTrue="1"/>
  </conditionalFormatting>
  <conditionalFormatting sqref="A104">
    <cfRule type="duplicateValues" dxfId="280" priority="18" stopIfTrue="1"/>
  </conditionalFormatting>
  <hyperlinks>
    <hyperlink ref="A129" r:id="rId2" display="www.general-aircond.ru" xr:uid="{00000000-0004-0000-0200-000000000000}"/>
    <hyperlink ref="S1" r:id="rId3" display="Сплит-системы бытового назначения" xr:uid="{00000000-0004-0000-0200-000001000000}"/>
  </hyperlinks>
  <pageMargins left="0.25" right="0.25" top="0.75" bottom="0.75" header="0.3" footer="0.3"/>
  <pageSetup paperSize="9" scale="23" fitToHeight="6" orientation="portrait" r:id="rId4"/>
  <headerFooter alignWithMargins="0"/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J233"/>
  <sheetViews>
    <sheetView showGridLines="0" view="pageBreakPreview" zoomScale="85" zoomScaleNormal="70" zoomScaleSheetLayoutView="85" workbookViewId="0">
      <pane ySplit="7" topLeftCell="A8" activePane="bottomLeft" state="frozen"/>
      <selection pane="bottomLeft" activeCell="K3" sqref="K3"/>
    </sheetView>
  </sheetViews>
  <sheetFormatPr defaultColWidth="9.140625" defaultRowHeight="12.75"/>
  <cols>
    <col min="1" max="1" width="23" style="7" customWidth="1"/>
    <col min="2" max="2" width="20.5703125" style="7" customWidth="1"/>
    <col min="3" max="4" width="9.7109375" style="7" customWidth="1"/>
    <col min="5" max="6" width="13.140625" style="7" customWidth="1"/>
    <col min="7" max="7" width="12.42578125" style="21" customWidth="1"/>
    <col min="8" max="9" width="11.5703125" style="7" customWidth="1"/>
    <col min="10" max="10" width="7.7109375" style="7" customWidth="1"/>
    <col min="11" max="11" width="8.140625" style="7" customWidth="1"/>
    <col min="12" max="12" width="12.85546875" style="7" customWidth="1"/>
    <col min="13" max="14" width="11.7109375" style="7" customWidth="1"/>
    <col min="15" max="15" width="18.85546875" style="46" customWidth="1"/>
    <col min="16" max="16" width="9.140625" style="7" customWidth="1"/>
    <col min="17" max="17" width="7.7109375" style="7" customWidth="1"/>
    <col min="18" max="44" width="9.140625" style="47" customWidth="1"/>
    <col min="45" max="16384" width="9.140625" style="7"/>
  </cols>
  <sheetData>
    <row r="1" spans="1:53" ht="45" customHeight="1">
      <c r="A1" s="397"/>
      <c r="B1" s="398"/>
      <c r="C1" s="399"/>
      <c r="D1" s="398"/>
      <c r="E1" s="400"/>
      <c r="F1" s="398"/>
      <c r="G1" s="657"/>
      <c r="H1" s="398"/>
      <c r="I1" s="398"/>
      <c r="J1" s="398"/>
      <c r="K1" s="398"/>
      <c r="L1" s="398"/>
      <c r="M1" s="398"/>
      <c r="N1" s="402"/>
      <c r="O1" s="402"/>
      <c r="P1" s="403" t="s">
        <v>1660</v>
      </c>
      <c r="Q1" s="404"/>
      <c r="AS1" s="47"/>
      <c r="AT1" s="47"/>
      <c r="AU1" s="47"/>
      <c r="AV1" s="47"/>
      <c r="AW1" s="47"/>
    </row>
    <row r="2" spans="1:53" ht="15" customHeight="1" thickBot="1">
      <c r="A2" s="405"/>
      <c r="B2" s="386"/>
      <c r="C2" s="387"/>
      <c r="D2" s="394"/>
      <c r="E2" s="386"/>
      <c r="F2" s="386"/>
      <c r="G2" s="598"/>
      <c r="H2" s="386"/>
      <c r="I2" s="386"/>
      <c r="J2" s="386"/>
      <c r="K2" s="391"/>
      <c r="L2" s="391"/>
      <c r="M2" s="391"/>
      <c r="N2" s="406"/>
      <c r="O2" s="391"/>
      <c r="P2" s="393"/>
      <c r="Q2" s="407"/>
      <c r="AS2" s="47"/>
      <c r="AT2" s="47"/>
      <c r="AU2" s="47"/>
      <c r="AV2" s="47"/>
      <c r="AW2" s="47"/>
    </row>
    <row r="3" spans="1:53" ht="19.899999999999999" customHeight="1" thickBot="1">
      <c r="A3" s="249"/>
      <c r="B3" s="57"/>
      <c r="C3" s="57"/>
      <c r="D3" s="215" t="s">
        <v>429</v>
      </c>
      <c r="E3" s="552">
        <v>0</v>
      </c>
      <c r="F3" s="57"/>
      <c r="G3" s="652"/>
      <c r="H3" s="216"/>
      <c r="I3" s="229"/>
      <c r="J3" s="213" t="s">
        <v>176</v>
      </c>
      <c r="K3" s="210">
        <f>SUM(N10:N179)</f>
        <v>0</v>
      </c>
      <c r="L3" s="734" t="s">
        <v>303</v>
      </c>
      <c r="M3" s="734"/>
      <c r="N3" s="110">
        <f>SUMPRODUCT(J10:J179,P10:P179)</f>
        <v>0</v>
      </c>
      <c r="O3" s="734" t="s">
        <v>175</v>
      </c>
      <c r="P3" s="734"/>
      <c r="Q3" s="250">
        <f>SUMPRODUCT(J10:J179,Q10:Q179)</f>
        <v>0</v>
      </c>
      <c r="AS3" s="47"/>
      <c r="AT3" s="47"/>
      <c r="AU3" s="47"/>
      <c r="AV3" s="47"/>
      <c r="AW3" s="47"/>
    </row>
    <row r="4" spans="1:53" s="46" customFormat="1" ht="10.15" customHeight="1">
      <c r="A4" s="251"/>
      <c r="B4" s="143"/>
      <c r="C4" s="94"/>
      <c r="D4" s="144"/>
      <c r="E4" s="144"/>
      <c r="F4" s="144"/>
      <c r="G4" s="144"/>
      <c r="H4" s="145"/>
      <c r="I4" s="145"/>
      <c r="J4" s="94"/>
      <c r="K4" s="94"/>
      <c r="L4" s="94"/>
      <c r="M4" s="94"/>
      <c r="N4" s="94"/>
      <c r="O4" s="94"/>
      <c r="P4" s="94"/>
      <c r="Q4" s="252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</row>
    <row r="5" spans="1:53" ht="21" customHeight="1">
      <c r="A5" s="812" t="s">
        <v>21</v>
      </c>
      <c r="B5" s="226" t="s">
        <v>16</v>
      </c>
      <c r="C5" s="754" t="s">
        <v>22</v>
      </c>
      <c r="D5" s="754"/>
      <c r="E5" s="754" t="s">
        <v>31</v>
      </c>
      <c r="F5" s="754"/>
      <c r="G5" s="735" t="s">
        <v>180</v>
      </c>
      <c r="H5" s="796" t="s">
        <v>181</v>
      </c>
      <c r="I5" s="814" t="s">
        <v>1476</v>
      </c>
      <c r="J5" s="757" t="s">
        <v>18</v>
      </c>
      <c r="K5" s="745" t="s">
        <v>12</v>
      </c>
      <c r="L5" s="743" t="s">
        <v>178</v>
      </c>
      <c r="M5" s="738" t="s">
        <v>179</v>
      </c>
      <c r="N5" s="743" t="s">
        <v>17</v>
      </c>
      <c r="O5" s="737" t="s">
        <v>99</v>
      </c>
      <c r="P5" s="737" t="s">
        <v>13</v>
      </c>
      <c r="Q5" s="813" t="s">
        <v>14</v>
      </c>
    </row>
    <row r="6" spans="1:53" ht="17.45" customHeight="1">
      <c r="A6" s="812"/>
      <c r="B6" s="226" t="s">
        <v>15</v>
      </c>
      <c r="C6" s="754" t="s">
        <v>23</v>
      </c>
      <c r="D6" s="754" t="s">
        <v>24</v>
      </c>
      <c r="E6" s="754" t="s">
        <v>32</v>
      </c>
      <c r="F6" s="754" t="s">
        <v>33</v>
      </c>
      <c r="G6" s="735"/>
      <c r="H6" s="797"/>
      <c r="I6" s="814"/>
      <c r="J6" s="757"/>
      <c r="K6" s="745"/>
      <c r="L6" s="743"/>
      <c r="M6" s="738"/>
      <c r="N6" s="743"/>
      <c r="O6" s="737"/>
      <c r="P6" s="737"/>
      <c r="Q6" s="813"/>
    </row>
    <row r="7" spans="1:53" ht="27.6" customHeight="1">
      <c r="A7" s="812"/>
      <c r="B7" s="224" t="s">
        <v>43</v>
      </c>
      <c r="C7" s="754"/>
      <c r="D7" s="754"/>
      <c r="E7" s="754"/>
      <c r="F7" s="754"/>
      <c r="G7" s="735"/>
      <c r="H7" s="798"/>
      <c r="I7" s="814"/>
      <c r="J7" s="757"/>
      <c r="K7" s="745"/>
      <c r="L7" s="743"/>
      <c r="M7" s="738"/>
      <c r="N7" s="743"/>
      <c r="O7" s="737"/>
      <c r="P7" s="737"/>
      <c r="Q7" s="813"/>
    </row>
    <row r="8" spans="1:53" ht="28.9" customHeight="1">
      <c r="A8" s="811" t="s">
        <v>1901</v>
      </c>
      <c r="B8" s="717"/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120"/>
      <c r="O8" s="121"/>
      <c r="P8" s="121"/>
      <c r="Q8" s="253"/>
      <c r="T8" s="74"/>
    </row>
    <row r="9" spans="1:53" ht="28.9" customHeight="1">
      <c r="A9" s="692" t="s">
        <v>1643</v>
      </c>
      <c r="B9" s="693"/>
      <c r="C9" s="693"/>
      <c r="D9" s="693"/>
      <c r="E9" s="693"/>
      <c r="F9" s="693"/>
      <c r="G9" s="693"/>
      <c r="H9" s="693"/>
      <c r="I9" s="693"/>
      <c r="J9" s="693"/>
      <c r="K9" s="693"/>
      <c r="L9" s="693"/>
      <c r="M9" s="693"/>
      <c r="N9" s="693"/>
      <c r="O9" s="693"/>
      <c r="P9" s="693"/>
      <c r="Q9" s="694"/>
      <c r="T9" s="74"/>
    </row>
    <row r="10" spans="1:53" ht="15" customHeight="1">
      <c r="A10" s="715" t="s">
        <v>778</v>
      </c>
      <c r="B10" s="111" t="s">
        <v>779</v>
      </c>
      <c r="C10" s="808" t="s">
        <v>346</v>
      </c>
      <c r="D10" s="808" t="s">
        <v>347</v>
      </c>
      <c r="E10" s="810" t="s">
        <v>382</v>
      </c>
      <c r="F10" s="810" t="s">
        <v>218</v>
      </c>
      <c r="G10" s="805">
        <v>3496</v>
      </c>
      <c r="H10" s="488">
        <v>1806</v>
      </c>
      <c r="I10" s="799">
        <v>218200</v>
      </c>
      <c r="J10" s="132"/>
      <c r="K10" s="119">
        <f t="shared" ref="K10:K39" si="0">$E$3</f>
        <v>0</v>
      </c>
      <c r="L10" s="802">
        <f>SUM(G10-(G10*K10))</f>
        <v>3496</v>
      </c>
      <c r="M10" s="488">
        <f t="shared" ref="M10:M39" si="1">SUM(H10-(H10*K10))</f>
        <v>1806</v>
      </c>
      <c r="N10" s="233">
        <f t="shared" ref="N10:N39" si="2">J10*M10</f>
        <v>0</v>
      </c>
      <c r="O10" s="222" t="s">
        <v>224</v>
      </c>
      <c r="P10" s="221">
        <v>0.27</v>
      </c>
      <c r="Q10" s="240">
        <v>28</v>
      </c>
      <c r="T10" s="74"/>
    </row>
    <row r="11" spans="1:53" ht="15" customHeight="1">
      <c r="A11" s="715"/>
      <c r="B11" s="111" t="s">
        <v>780</v>
      </c>
      <c r="C11" s="809"/>
      <c r="D11" s="809"/>
      <c r="E11" s="810"/>
      <c r="F11" s="810"/>
      <c r="G11" s="806"/>
      <c r="H11" s="488">
        <v>1330</v>
      </c>
      <c r="I11" s="800"/>
      <c r="J11" s="132"/>
      <c r="K11" s="119">
        <f t="shared" si="0"/>
        <v>0</v>
      </c>
      <c r="L11" s="802"/>
      <c r="M11" s="488">
        <f t="shared" si="1"/>
        <v>1330</v>
      </c>
      <c r="N11" s="233">
        <f t="shared" si="2"/>
        <v>0</v>
      </c>
      <c r="O11" s="222" t="s">
        <v>299</v>
      </c>
      <c r="P11" s="221">
        <v>0.14599999999999999</v>
      </c>
      <c r="Q11" s="240">
        <v>40</v>
      </c>
      <c r="T11" s="74"/>
    </row>
    <row r="12" spans="1:53" ht="15" customHeight="1">
      <c r="A12" s="715"/>
      <c r="B12" s="111" t="s">
        <v>1237</v>
      </c>
      <c r="C12" s="809"/>
      <c r="D12" s="809"/>
      <c r="E12" s="810"/>
      <c r="F12" s="810"/>
      <c r="G12" s="807"/>
      <c r="H12" s="488">
        <v>360</v>
      </c>
      <c r="I12" s="801"/>
      <c r="J12" s="132"/>
      <c r="K12" s="119">
        <f t="shared" si="0"/>
        <v>0</v>
      </c>
      <c r="L12" s="802"/>
      <c r="M12" s="488">
        <f t="shared" si="1"/>
        <v>360</v>
      </c>
      <c r="N12" s="233">
        <f t="shared" si="2"/>
        <v>0</v>
      </c>
      <c r="O12" s="222" t="s">
        <v>225</v>
      </c>
      <c r="P12" s="221">
        <v>0.14199999999999999</v>
      </c>
      <c r="Q12" s="240">
        <v>10.5</v>
      </c>
      <c r="T12" s="74"/>
    </row>
    <row r="13" spans="1:53" ht="15" customHeight="1">
      <c r="A13" s="715" t="s">
        <v>804</v>
      </c>
      <c r="B13" s="111" t="s">
        <v>781</v>
      </c>
      <c r="C13" s="803" t="s">
        <v>1743</v>
      </c>
      <c r="D13" s="803" t="s">
        <v>1744</v>
      </c>
      <c r="E13" s="780" t="s">
        <v>383</v>
      </c>
      <c r="F13" s="780" t="s">
        <v>51</v>
      </c>
      <c r="G13" s="805">
        <v>3792</v>
      </c>
      <c r="H13" s="488">
        <v>1844</v>
      </c>
      <c r="I13" s="799">
        <v>236700</v>
      </c>
      <c r="J13" s="132"/>
      <c r="K13" s="119">
        <f t="shared" si="0"/>
        <v>0</v>
      </c>
      <c r="L13" s="802">
        <f>SUM(G13-(G13*K13))</f>
        <v>3792</v>
      </c>
      <c r="M13" s="488">
        <f t="shared" si="1"/>
        <v>1844</v>
      </c>
      <c r="N13" s="233">
        <f t="shared" si="2"/>
        <v>0</v>
      </c>
      <c r="O13" s="222" t="s">
        <v>224</v>
      </c>
      <c r="P13" s="221">
        <v>0.27</v>
      </c>
      <c r="Q13" s="240">
        <v>28</v>
      </c>
      <c r="T13" s="74"/>
    </row>
    <row r="14" spans="1:53" ht="15" customHeight="1">
      <c r="A14" s="715"/>
      <c r="B14" s="111" t="s">
        <v>782</v>
      </c>
      <c r="C14" s="804"/>
      <c r="D14" s="804"/>
      <c r="E14" s="780"/>
      <c r="F14" s="780"/>
      <c r="G14" s="806"/>
      <c r="H14" s="488">
        <v>1588</v>
      </c>
      <c r="I14" s="800"/>
      <c r="J14" s="132"/>
      <c r="K14" s="119">
        <f t="shared" si="0"/>
        <v>0</v>
      </c>
      <c r="L14" s="802"/>
      <c r="M14" s="488">
        <f t="shared" si="1"/>
        <v>1588</v>
      </c>
      <c r="N14" s="233">
        <f t="shared" si="2"/>
        <v>0</v>
      </c>
      <c r="O14" s="222" t="s">
        <v>299</v>
      </c>
      <c r="P14" s="221">
        <v>0.14599999999999999</v>
      </c>
      <c r="Q14" s="240">
        <v>42</v>
      </c>
      <c r="T14" s="74"/>
    </row>
    <row r="15" spans="1:53" ht="15" customHeight="1">
      <c r="A15" s="715"/>
      <c r="B15" s="111" t="s">
        <v>1237</v>
      </c>
      <c r="C15" s="804"/>
      <c r="D15" s="804"/>
      <c r="E15" s="780"/>
      <c r="F15" s="780"/>
      <c r="G15" s="807"/>
      <c r="H15" s="488">
        <v>360</v>
      </c>
      <c r="I15" s="801"/>
      <c r="J15" s="132"/>
      <c r="K15" s="119">
        <f t="shared" si="0"/>
        <v>0</v>
      </c>
      <c r="L15" s="802"/>
      <c r="M15" s="488">
        <f t="shared" si="1"/>
        <v>360</v>
      </c>
      <c r="N15" s="233">
        <f t="shared" si="2"/>
        <v>0</v>
      </c>
      <c r="O15" s="222" t="s">
        <v>225</v>
      </c>
      <c r="P15" s="221">
        <v>0.14199999999999999</v>
      </c>
      <c r="Q15" s="240">
        <v>10.5</v>
      </c>
      <c r="T15" s="74"/>
    </row>
    <row r="16" spans="1:53" ht="15" customHeight="1">
      <c r="A16" s="715" t="s">
        <v>803</v>
      </c>
      <c r="B16" s="111" t="s">
        <v>783</v>
      </c>
      <c r="C16" s="803" t="s">
        <v>337</v>
      </c>
      <c r="D16" s="803" t="s">
        <v>384</v>
      </c>
      <c r="E16" s="780" t="s">
        <v>92</v>
      </c>
      <c r="F16" s="780" t="s">
        <v>386</v>
      </c>
      <c r="G16" s="805">
        <v>4112</v>
      </c>
      <c r="H16" s="488">
        <v>1882</v>
      </c>
      <c r="I16" s="799">
        <v>256700</v>
      </c>
      <c r="J16" s="132"/>
      <c r="K16" s="119">
        <f t="shared" si="0"/>
        <v>0</v>
      </c>
      <c r="L16" s="802">
        <f>SUM(G16-(G16*K16))</f>
        <v>4112</v>
      </c>
      <c r="M16" s="488">
        <f t="shared" si="1"/>
        <v>1882</v>
      </c>
      <c r="N16" s="233">
        <f t="shared" si="2"/>
        <v>0</v>
      </c>
      <c r="O16" s="222" t="s">
        <v>224</v>
      </c>
      <c r="P16" s="221">
        <v>0.27</v>
      </c>
      <c r="Q16" s="240">
        <v>29</v>
      </c>
      <c r="T16" s="74"/>
    </row>
    <row r="17" spans="1:20" ht="15" customHeight="1">
      <c r="A17" s="715"/>
      <c r="B17" s="111" t="s">
        <v>784</v>
      </c>
      <c r="C17" s="804"/>
      <c r="D17" s="804"/>
      <c r="E17" s="780"/>
      <c r="F17" s="780"/>
      <c r="G17" s="806"/>
      <c r="H17" s="488">
        <v>1870</v>
      </c>
      <c r="I17" s="800"/>
      <c r="J17" s="132"/>
      <c r="K17" s="119">
        <f t="shared" si="0"/>
        <v>0</v>
      </c>
      <c r="L17" s="802"/>
      <c r="M17" s="488">
        <f t="shared" si="1"/>
        <v>1870</v>
      </c>
      <c r="N17" s="233">
        <f t="shared" si="2"/>
        <v>0</v>
      </c>
      <c r="O17" s="222" t="s">
        <v>302</v>
      </c>
      <c r="P17" s="221">
        <v>0.185</v>
      </c>
      <c r="Q17" s="240">
        <v>46</v>
      </c>
      <c r="T17" s="74"/>
    </row>
    <row r="18" spans="1:20" ht="15" customHeight="1">
      <c r="A18" s="715"/>
      <c r="B18" s="111" t="s">
        <v>1237</v>
      </c>
      <c r="C18" s="804"/>
      <c r="D18" s="804"/>
      <c r="E18" s="780"/>
      <c r="F18" s="780"/>
      <c r="G18" s="807"/>
      <c r="H18" s="488">
        <v>360</v>
      </c>
      <c r="I18" s="801"/>
      <c r="J18" s="132"/>
      <c r="K18" s="119">
        <f t="shared" si="0"/>
        <v>0</v>
      </c>
      <c r="L18" s="802"/>
      <c r="M18" s="488">
        <f t="shared" si="1"/>
        <v>360</v>
      </c>
      <c r="N18" s="233">
        <f t="shared" si="2"/>
        <v>0</v>
      </c>
      <c r="O18" s="222" t="s">
        <v>225</v>
      </c>
      <c r="P18" s="221">
        <v>0.14199999999999999</v>
      </c>
      <c r="Q18" s="240">
        <v>10.5</v>
      </c>
      <c r="T18" s="74"/>
    </row>
    <row r="19" spans="1:20" ht="15" customHeight="1">
      <c r="A19" s="715" t="s">
        <v>802</v>
      </c>
      <c r="B19" s="111" t="s">
        <v>785</v>
      </c>
      <c r="C19" s="803" t="s">
        <v>338</v>
      </c>
      <c r="D19" s="803" t="s">
        <v>339</v>
      </c>
      <c r="E19" s="780" t="s">
        <v>95</v>
      </c>
      <c r="F19" s="780" t="s">
        <v>385</v>
      </c>
      <c r="G19" s="805">
        <v>5020</v>
      </c>
      <c r="H19" s="488">
        <v>1914</v>
      </c>
      <c r="I19" s="799">
        <v>313400</v>
      </c>
      <c r="J19" s="132"/>
      <c r="K19" s="119">
        <f t="shared" si="0"/>
        <v>0</v>
      </c>
      <c r="L19" s="802">
        <f>SUM(G19-(G19*K19))</f>
        <v>5020</v>
      </c>
      <c r="M19" s="488">
        <f t="shared" si="1"/>
        <v>1914</v>
      </c>
      <c r="N19" s="233">
        <f t="shared" si="2"/>
        <v>0</v>
      </c>
      <c r="O19" s="222" t="s">
        <v>115</v>
      </c>
      <c r="P19" s="221">
        <v>0.31919999999999998</v>
      </c>
      <c r="Q19" s="240">
        <v>32</v>
      </c>
      <c r="T19" s="74"/>
    </row>
    <row r="20" spans="1:20" ht="15" customHeight="1">
      <c r="A20" s="715"/>
      <c r="B20" s="111" t="s">
        <v>786</v>
      </c>
      <c r="C20" s="804"/>
      <c r="D20" s="804"/>
      <c r="E20" s="780"/>
      <c r="F20" s="780"/>
      <c r="G20" s="806"/>
      <c r="H20" s="488">
        <v>2746</v>
      </c>
      <c r="I20" s="800"/>
      <c r="J20" s="132"/>
      <c r="K20" s="119">
        <f t="shared" si="0"/>
        <v>0</v>
      </c>
      <c r="L20" s="802"/>
      <c r="M20" s="488">
        <f t="shared" si="1"/>
        <v>2746</v>
      </c>
      <c r="N20" s="233">
        <f t="shared" si="2"/>
        <v>0</v>
      </c>
      <c r="O20" s="222" t="s">
        <v>389</v>
      </c>
      <c r="P20" s="221">
        <v>0.23699999999999999</v>
      </c>
      <c r="Q20" s="240">
        <v>60</v>
      </c>
      <c r="T20" s="74"/>
    </row>
    <row r="21" spans="1:20" ht="15" customHeight="1">
      <c r="A21" s="715"/>
      <c r="B21" s="111" t="s">
        <v>1237</v>
      </c>
      <c r="C21" s="804"/>
      <c r="D21" s="804"/>
      <c r="E21" s="780"/>
      <c r="F21" s="780"/>
      <c r="G21" s="807"/>
      <c r="H21" s="488">
        <v>360</v>
      </c>
      <c r="I21" s="801"/>
      <c r="J21" s="132"/>
      <c r="K21" s="119">
        <f t="shared" si="0"/>
        <v>0</v>
      </c>
      <c r="L21" s="802"/>
      <c r="M21" s="488">
        <f t="shared" si="1"/>
        <v>360</v>
      </c>
      <c r="N21" s="233">
        <f t="shared" si="2"/>
        <v>0</v>
      </c>
      <c r="O21" s="222" t="s">
        <v>225</v>
      </c>
      <c r="P21" s="221">
        <v>0.14199999999999999</v>
      </c>
      <c r="Q21" s="240">
        <v>10.5</v>
      </c>
      <c r="T21" s="74"/>
    </row>
    <row r="22" spans="1:20" ht="15" customHeight="1">
      <c r="A22" s="715" t="s">
        <v>801</v>
      </c>
      <c r="B22" s="111" t="s">
        <v>787</v>
      </c>
      <c r="C22" s="803" t="s">
        <v>340</v>
      </c>
      <c r="D22" s="803" t="s">
        <v>341</v>
      </c>
      <c r="E22" s="780" t="s">
        <v>387</v>
      </c>
      <c r="F22" s="780" t="s">
        <v>388</v>
      </c>
      <c r="G22" s="805">
        <v>5363</v>
      </c>
      <c r="H22" s="488">
        <v>1989</v>
      </c>
      <c r="I22" s="799">
        <v>334800</v>
      </c>
      <c r="J22" s="132"/>
      <c r="K22" s="119">
        <f t="shared" si="0"/>
        <v>0</v>
      </c>
      <c r="L22" s="802">
        <f>SUM(G22-(G22*K22))</f>
        <v>5363</v>
      </c>
      <c r="M22" s="488">
        <f t="shared" si="1"/>
        <v>1989</v>
      </c>
      <c r="N22" s="233">
        <f t="shared" si="2"/>
        <v>0</v>
      </c>
      <c r="O22" s="222" t="s">
        <v>115</v>
      </c>
      <c r="P22" s="221">
        <v>0.31919999999999998</v>
      </c>
      <c r="Q22" s="240">
        <v>34</v>
      </c>
      <c r="T22" s="74"/>
    </row>
    <row r="23" spans="1:20" ht="15" customHeight="1">
      <c r="A23" s="715"/>
      <c r="B23" s="111" t="s">
        <v>788</v>
      </c>
      <c r="C23" s="804"/>
      <c r="D23" s="804"/>
      <c r="E23" s="780"/>
      <c r="F23" s="780"/>
      <c r="G23" s="806"/>
      <c r="H23" s="488">
        <v>3014</v>
      </c>
      <c r="I23" s="800"/>
      <c r="J23" s="132"/>
      <c r="K23" s="119">
        <f t="shared" si="0"/>
        <v>0</v>
      </c>
      <c r="L23" s="802"/>
      <c r="M23" s="488">
        <f t="shared" si="1"/>
        <v>3014</v>
      </c>
      <c r="N23" s="233">
        <f t="shared" si="2"/>
        <v>0</v>
      </c>
      <c r="O23" s="222" t="s">
        <v>389</v>
      </c>
      <c r="P23" s="221">
        <v>0.23699999999999999</v>
      </c>
      <c r="Q23" s="240">
        <v>60</v>
      </c>
      <c r="T23" s="74"/>
    </row>
    <row r="24" spans="1:20" ht="15" customHeight="1">
      <c r="A24" s="715"/>
      <c r="B24" s="111" t="s">
        <v>1237</v>
      </c>
      <c r="C24" s="804"/>
      <c r="D24" s="804"/>
      <c r="E24" s="780"/>
      <c r="F24" s="780"/>
      <c r="G24" s="807"/>
      <c r="H24" s="488">
        <v>360</v>
      </c>
      <c r="I24" s="801"/>
      <c r="J24" s="132"/>
      <c r="K24" s="119">
        <f t="shared" si="0"/>
        <v>0</v>
      </c>
      <c r="L24" s="802"/>
      <c r="M24" s="488">
        <f t="shared" si="1"/>
        <v>360</v>
      </c>
      <c r="N24" s="233">
        <f t="shared" si="2"/>
        <v>0</v>
      </c>
      <c r="O24" s="222" t="s">
        <v>225</v>
      </c>
      <c r="P24" s="221">
        <v>0.14199999999999999</v>
      </c>
      <c r="Q24" s="240">
        <v>10.5</v>
      </c>
      <c r="T24" s="74"/>
    </row>
    <row r="25" spans="1:20" ht="15" customHeight="1">
      <c r="A25" s="715" t="s">
        <v>800</v>
      </c>
      <c r="B25" s="111" t="s">
        <v>787</v>
      </c>
      <c r="C25" s="803" t="s">
        <v>340</v>
      </c>
      <c r="D25" s="803" t="s">
        <v>341</v>
      </c>
      <c r="E25" s="780" t="s">
        <v>387</v>
      </c>
      <c r="F25" s="780" t="s">
        <v>388</v>
      </c>
      <c r="G25" s="805">
        <v>5816</v>
      </c>
      <c r="H25" s="488">
        <v>1989</v>
      </c>
      <c r="I25" s="799">
        <v>363100</v>
      </c>
      <c r="J25" s="132"/>
      <c r="K25" s="119">
        <f t="shared" si="0"/>
        <v>0</v>
      </c>
      <c r="L25" s="802">
        <f>SUM(G25-(G25*K25))</f>
        <v>5816</v>
      </c>
      <c r="M25" s="488">
        <f t="shared" si="1"/>
        <v>1989</v>
      </c>
      <c r="N25" s="233">
        <f t="shared" si="2"/>
        <v>0</v>
      </c>
      <c r="O25" s="222" t="s">
        <v>115</v>
      </c>
      <c r="P25" s="221">
        <v>0.31919999999999998</v>
      </c>
      <c r="Q25" s="240">
        <v>34</v>
      </c>
      <c r="T25" s="74"/>
    </row>
    <row r="26" spans="1:20" ht="15" customHeight="1">
      <c r="A26" s="715"/>
      <c r="B26" s="111" t="s">
        <v>789</v>
      </c>
      <c r="C26" s="804"/>
      <c r="D26" s="804"/>
      <c r="E26" s="780"/>
      <c r="F26" s="780"/>
      <c r="G26" s="806"/>
      <c r="H26" s="488">
        <v>3467</v>
      </c>
      <c r="I26" s="800"/>
      <c r="J26" s="132"/>
      <c r="K26" s="119">
        <f t="shared" si="0"/>
        <v>0</v>
      </c>
      <c r="L26" s="802"/>
      <c r="M26" s="488">
        <f t="shared" si="1"/>
        <v>3467</v>
      </c>
      <c r="N26" s="233">
        <f t="shared" si="2"/>
        <v>0</v>
      </c>
      <c r="O26" s="222" t="s">
        <v>389</v>
      </c>
      <c r="P26" s="221">
        <v>0.23699999999999999</v>
      </c>
      <c r="Q26" s="240">
        <v>61</v>
      </c>
      <c r="T26" s="74"/>
    </row>
    <row r="27" spans="1:20" ht="15" customHeight="1">
      <c r="A27" s="715"/>
      <c r="B27" s="111" t="s">
        <v>1237</v>
      </c>
      <c r="C27" s="804"/>
      <c r="D27" s="804"/>
      <c r="E27" s="780"/>
      <c r="F27" s="780"/>
      <c r="G27" s="807"/>
      <c r="H27" s="488">
        <v>360</v>
      </c>
      <c r="I27" s="801"/>
      <c r="J27" s="132"/>
      <c r="K27" s="119">
        <f t="shared" si="0"/>
        <v>0</v>
      </c>
      <c r="L27" s="802"/>
      <c r="M27" s="488">
        <f t="shared" si="1"/>
        <v>360</v>
      </c>
      <c r="N27" s="233">
        <f t="shared" si="2"/>
        <v>0</v>
      </c>
      <c r="O27" s="222" t="s">
        <v>225</v>
      </c>
      <c r="P27" s="221">
        <v>0.14199999999999999</v>
      </c>
      <c r="Q27" s="240">
        <v>10.5</v>
      </c>
      <c r="T27" s="74"/>
    </row>
    <row r="28" spans="1:20" ht="15" customHeight="1">
      <c r="A28" s="715" t="s">
        <v>799</v>
      </c>
      <c r="B28" s="111" t="s">
        <v>790</v>
      </c>
      <c r="C28" s="803" t="s">
        <v>390</v>
      </c>
      <c r="D28" s="803" t="s">
        <v>391</v>
      </c>
      <c r="E28" s="780" t="s">
        <v>392</v>
      </c>
      <c r="F28" s="780" t="s">
        <v>393</v>
      </c>
      <c r="G28" s="805">
        <v>5728</v>
      </c>
      <c r="H28" s="488">
        <v>2056</v>
      </c>
      <c r="I28" s="799">
        <v>357500</v>
      </c>
      <c r="J28" s="132"/>
      <c r="K28" s="119">
        <f t="shared" si="0"/>
        <v>0</v>
      </c>
      <c r="L28" s="802">
        <f>SUM(G28-(G28*K28))</f>
        <v>5728</v>
      </c>
      <c r="M28" s="488">
        <f t="shared" si="1"/>
        <v>2056</v>
      </c>
      <c r="N28" s="233">
        <f t="shared" si="2"/>
        <v>0</v>
      </c>
      <c r="O28" s="222" t="s">
        <v>115</v>
      </c>
      <c r="P28" s="221">
        <v>0.31919999999999998</v>
      </c>
      <c r="Q28" s="240">
        <v>34</v>
      </c>
      <c r="T28" s="74"/>
    </row>
    <row r="29" spans="1:20" ht="15" customHeight="1">
      <c r="A29" s="715"/>
      <c r="B29" s="111" t="s">
        <v>791</v>
      </c>
      <c r="C29" s="804"/>
      <c r="D29" s="804"/>
      <c r="E29" s="780"/>
      <c r="F29" s="780"/>
      <c r="G29" s="806"/>
      <c r="H29" s="488">
        <v>3312</v>
      </c>
      <c r="I29" s="800"/>
      <c r="J29" s="132"/>
      <c r="K29" s="119">
        <f t="shared" si="0"/>
        <v>0</v>
      </c>
      <c r="L29" s="802"/>
      <c r="M29" s="488">
        <f t="shared" si="1"/>
        <v>3312</v>
      </c>
      <c r="N29" s="233">
        <f t="shared" si="2"/>
        <v>0</v>
      </c>
      <c r="O29" s="222" t="s">
        <v>394</v>
      </c>
      <c r="P29" s="221">
        <v>0.3</v>
      </c>
      <c r="Q29" s="240">
        <v>75</v>
      </c>
      <c r="T29" s="74"/>
    </row>
    <row r="30" spans="1:20" ht="15" customHeight="1">
      <c r="A30" s="715"/>
      <c r="B30" s="111" t="s">
        <v>1237</v>
      </c>
      <c r="C30" s="804"/>
      <c r="D30" s="804"/>
      <c r="E30" s="780"/>
      <c r="F30" s="780"/>
      <c r="G30" s="807"/>
      <c r="H30" s="488">
        <v>360</v>
      </c>
      <c r="I30" s="801"/>
      <c r="J30" s="132"/>
      <c r="K30" s="119">
        <f t="shared" si="0"/>
        <v>0</v>
      </c>
      <c r="L30" s="802"/>
      <c r="M30" s="488">
        <f t="shared" si="1"/>
        <v>360</v>
      </c>
      <c r="N30" s="233">
        <f t="shared" si="2"/>
        <v>0</v>
      </c>
      <c r="O30" s="222" t="s">
        <v>225</v>
      </c>
      <c r="P30" s="221">
        <v>0.14199999999999999</v>
      </c>
      <c r="Q30" s="240">
        <v>10.5</v>
      </c>
      <c r="T30" s="74"/>
    </row>
    <row r="31" spans="1:20" ht="15" customHeight="1">
      <c r="A31" s="715" t="s">
        <v>798</v>
      </c>
      <c r="B31" s="111" t="s">
        <v>790</v>
      </c>
      <c r="C31" s="803" t="s">
        <v>390</v>
      </c>
      <c r="D31" s="803" t="s">
        <v>391</v>
      </c>
      <c r="E31" s="780" t="s">
        <v>392</v>
      </c>
      <c r="F31" s="780" t="s">
        <v>393</v>
      </c>
      <c r="G31" s="805">
        <v>6223</v>
      </c>
      <c r="H31" s="488">
        <v>2056</v>
      </c>
      <c r="I31" s="799">
        <v>388400</v>
      </c>
      <c r="J31" s="132"/>
      <c r="K31" s="119">
        <f t="shared" si="0"/>
        <v>0</v>
      </c>
      <c r="L31" s="802">
        <f>SUM(G31-(G31*K31))</f>
        <v>6223</v>
      </c>
      <c r="M31" s="488">
        <f t="shared" si="1"/>
        <v>2056</v>
      </c>
      <c r="N31" s="233">
        <f t="shared" si="2"/>
        <v>0</v>
      </c>
      <c r="O31" s="222" t="s">
        <v>115</v>
      </c>
      <c r="P31" s="221">
        <v>0.31919999999999998</v>
      </c>
      <c r="Q31" s="240">
        <v>34</v>
      </c>
      <c r="T31" s="74"/>
    </row>
    <row r="32" spans="1:20" ht="15" customHeight="1">
      <c r="A32" s="715"/>
      <c r="B32" s="111" t="s">
        <v>792</v>
      </c>
      <c r="C32" s="804"/>
      <c r="D32" s="804"/>
      <c r="E32" s="780"/>
      <c r="F32" s="780"/>
      <c r="G32" s="806"/>
      <c r="H32" s="488">
        <v>3807</v>
      </c>
      <c r="I32" s="800"/>
      <c r="J32" s="132"/>
      <c r="K32" s="119">
        <f t="shared" si="0"/>
        <v>0</v>
      </c>
      <c r="L32" s="802"/>
      <c r="M32" s="488">
        <f t="shared" si="1"/>
        <v>3807</v>
      </c>
      <c r="N32" s="233">
        <f t="shared" si="2"/>
        <v>0</v>
      </c>
      <c r="O32" s="222" t="s">
        <v>394</v>
      </c>
      <c r="P32" s="221">
        <v>0.3</v>
      </c>
      <c r="Q32" s="240">
        <v>75</v>
      </c>
      <c r="T32" s="74"/>
    </row>
    <row r="33" spans="1:20" ht="15" customHeight="1">
      <c r="A33" s="715"/>
      <c r="B33" s="111" t="s">
        <v>1237</v>
      </c>
      <c r="C33" s="804"/>
      <c r="D33" s="804"/>
      <c r="E33" s="780"/>
      <c r="F33" s="780"/>
      <c r="G33" s="807"/>
      <c r="H33" s="488">
        <v>360</v>
      </c>
      <c r="I33" s="801"/>
      <c r="J33" s="132"/>
      <c r="K33" s="119">
        <f t="shared" si="0"/>
        <v>0</v>
      </c>
      <c r="L33" s="802"/>
      <c r="M33" s="488">
        <f t="shared" si="1"/>
        <v>360</v>
      </c>
      <c r="N33" s="233">
        <f t="shared" si="2"/>
        <v>0</v>
      </c>
      <c r="O33" s="222" t="s">
        <v>225</v>
      </c>
      <c r="P33" s="221">
        <v>0.14199999999999999</v>
      </c>
      <c r="Q33" s="240">
        <v>10.5</v>
      </c>
      <c r="T33" s="74"/>
    </row>
    <row r="34" spans="1:20" ht="15" customHeight="1">
      <c r="A34" s="715" t="s">
        <v>797</v>
      </c>
      <c r="B34" s="111" t="s">
        <v>793</v>
      </c>
      <c r="C34" s="803" t="s">
        <v>395</v>
      </c>
      <c r="D34" s="803" t="s">
        <v>396</v>
      </c>
      <c r="E34" s="780" t="s">
        <v>216</v>
      </c>
      <c r="F34" s="780" t="s">
        <v>397</v>
      </c>
      <c r="G34" s="805">
        <v>6731</v>
      </c>
      <c r="H34" s="488">
        <v>2751</v>
      </c>
      <c r="I34" s="799">
        <v>420100</v>
      </c>
      <c r="J34" s="132"/>
      <c r="K34" s="119">
        <f t="shared" si="0"/>
        <v>0</v>
      </c>
      <c r="L34" s="802">
        <f>SUM(G34-(G34*K34))</f>
        <v>6731</v>
      </c>
      <c r="M34" s="488">
        <f t="shared" si="1"/>
        <v>2751</v>
      </c>
      <c r="N34" s="233">
        <f t="shared" si="2"/>
        <v>0</v>
      </c>
      <c r="O34" s="222" t="s">
        <v>115</v>
      </c>
      <c r="P34" s="221">
        <v>0.31919999999999998</v>
      </c>
      <c r="Q34" s="240">
        <v>34</v>
      </c>
      <c r="T34" s="74"/>
    </row>
    <row r="35" spans="1:20" ht="15" customHeight="1">
      <c r="A35" s="715"/>
      <c r="B35" s="111" t="s">
        <v>794</v>
      </c>
      <c r="C35" s="804"/>
      <c r="D35" s="804"/>
      <c r="E35" s="780"/>
      <c r="F35" s="780"/>
      <c r="G35" s="806"/>
      <c r="H35" s="488">
        <v>3620</v>
      </c>
      <c r="I35" s="800"/>
      <c r="J35" s="132"/>
      <c r="K35" s="119">
        <f t="shared" si="0"/>
        <v>0</v>
      </c>
      <c r="L35" s="802"/>
      <c r="M35" s="488">
        <f t="shared" si="1"/>
        <v>3620</v>
      </c>
      <c r="N35" s="233">
        <f t="shared" si="2"/>
        <v>0</v>
      </c>
      <c r="O35" s="222" t="s">
        <v>394</v>
      </c>
      <c r="P35" s="221">
        <v>0.3</v>
      </c>
      <c r="Q35" s="240">
        <v>75</v>
      </c>
      <c r="T35" s="74"/>
    </row>
    <row r="36" spans="1:20" ht="15" customHeight="1">
      <c r="A36" s="715"/>
      <c r="B36" s="111" t="s">
        <v>1237</v>
      </c>
      <c r="C36" s="804"/>
      <c r="D36" s="804"/>
      <c r="E36" s="780"/>
      <c r="F36" s="780"/>
      <c r="G36" s="807"/>
      <c r="H36" s="488">
        <v>360</v>
      </c>
      <c r="I36" s="801"/>
      <c r="J36" s="132"/>
      <c r="K36" s="119">
        <f t="shared" si="0"/>
        <v>0</v>
      </c>
      <c r="L36" s="802"/>
      <c r="M36" s="488">
        <f t="shared" si="1"/>
        <v>360</v>
      </c>
      <c r="N36" s="233">
        <f t="shared" si="2"/>
        <v>0</v>
      </c>
      <c r="O36" s="222" t="s">
        <v>225</v>
      </c>
      <c r="P36" s="221">
        <v>0.14199999999999999</v>
      </c>
      <c r="Q36" s="240">
        <v>10.5</v>
      </c>
      <c r="T36" s="74"/>
    </row>
    <row r="37" spans="1:20" ht="15" customHeight="1">
      <c r="A37" s="715" t="s">
        <v>796</v>
      </c>
      <c r="B37" s="111" t="s">
        <v>793</v>
      </c>
      <c r="C37" s="803" t="s">
        <v>395</v>
      </c>
      <c r="D37" s="803" t="s">
        <v>396</v>
      </c>
      <c r="E37" s="780" t="s">
        <v>216</v>
      </c>
      <c r="F37" s="780" t="s">
        <v>397</v>
      </c>
      <c r="G37" s="805">
        <v>7273</v>
      </c>
      <c r="H37" s="488">
        <v>2751</v>
      </c>
      <c r="I37" s="799">
        <v>454000</v>
      </c>
      <c r="J37" s="132"/>
      <c r="K37" s="119">
        <f t="shared" si="0"/>
        <v>0</v>
      </c>
      <c r="L37" s="802">
        <f>SUM(G37-(G37*K37))</f>
        <v>7273</v>
      </c>
      <c r="M37" s="488">
        <f t="shared" si="1"/>
        <v>2751</v>
      </c>
      <c r="N37" s="233">
        <f t="shared" si="2"/>
        <v>0</v>
      </c>
      <c r="O37" s="222" t="s">
        <v>115</v>
      </c>
      <c r="P37" s="221">
        <v>0.31919999999999998</v>
      </c>
      <c r="Q37" s="240">
        <v>34</v>
      </c>
      <c r="T37" s="74"/>
    </row>
    <row r="38" spans="1:20" ht="15" customHeight="1">
      <c r="A38" s="715"/>
      <c r="B38" s="111" t="s">
        <v>795</v>
      </c>
      <c r="C38" s="804"/>
      <c r="D38" s="804"/>
      <c r="E38" s="780"/>
      <c r="F38" s="780"/>
      <c r="G38" s="806"/>
      <c r="H38" s="488">
        <v>4162</v>
      </c>
      <c r="I38" s="800"/>
      <c r="J38" s="132"/>
      <c r="K38" s="119">
        <f t="shared" si="0"/>
        <v>0</v>
      </c>
      <c r="L38" s="802"/>
      <c r="M38" s="488">
        <f t="shared" si="1"/>
        <v>4162</v>
      </c>
      <c r="N38" s="233">
        <f t="shared" si="2"/>
        <v>0</v>
      </c>
      <c r="O38" s="222" t="s">
        <v>394</v>
      </c>
      <c r="P38" s="221">
        <v>0.3</v>
      </c>
      <c r="Q38" s="240">
        <v>75</v>
      </c>
      <c r="T38" s="74"/>
    </row>
    <row r="39" spans="1:20" ht="15" customHeight="1">
      <c r="A39" s="715"/>
      <c r="B39" s="111" t="s">
        <v>1237</v>
      </c>
      <c r="C39" s="804"/>
      <c r="D39" s="804"/>
      <c r="E39" s="780"/>
      <c r="F39" s="780"/>
      <c r="G39" s="807"/>
      <c r="H39" s="488">
        <v>360</v>
      </c>
      <c r="I39" s="801"/>
      <c r="J39" s="132"/>
      <c r="K39" s="119">
        <f t="shared" si="0"/>
        <v>0</v>
      </c>
      <c r="L39" s="802"/>
      <c r="M39" s="488">
        <f t="shared" si="1"/>
        <v>360</v>
      </c>
      <c r="N39" s="233">
        <f t="shared" si="2"/>
        <v>0</v>
      </c>
      <c r="O39" s="222" t="s">
        <v>225</v>
      </c>
      <c r="P39" s="221">
        <v>0.14199999999999999</v>
      </c>
      <c r="Q39" s="240">
        <v>10.5</v>
      </c>
      <c r="T39" s="74"/>
    </row>
    <row r="40" spans="1:20" ht="28.9" customHeight="1">
      <c r="A40" s="811" t="s">
        <v>551</v>
      </c>
      <c r="B40" s="717"/>
      <c r="C40" s="717"/>
      <c r="D40" s="717"/>
      <c r="E40" s="717"/>
      <c r="F40" s="717"/>
      <c r="G40" s="717"/>
      <c r="H40" s="717"/>
      <c r="I40" s="717"/>
      <c r="J40" s="717"/>
      <c r="K40" s="717"/>
      <c r="L40" s="717"/>
      <c r="M40" s="717"/>
      <c r="N40" s="120"/>
      <c r="O40" s="121"/>
      <c r="P40" s="121"/>
      <c r="Q40" s="253"/>
      <c r="T40" s="74"/>
    </row>
    <row r="41" spans="1:20" ht="28.9" customHeight="1">
      <c r="A41" s="692" t="s">
        <v>1644</v>
      </c>
      <c r="B41" s="693"/>
      <c r="C41" s="693"/>
      <c r="D41" s="693"/>
      <c r="E41" s="693"/>
      <c r="F41" s="693"/>
      <c r="G41" s="693"/>
      <c r="H41" s="693"/>
      <c r="I41" s="693"/>
      <c r="J41" s="693"/>
      <c r="K41" s="693"/>
      <c r="L41" s="693"/>
      <c r="M41" s="693"/>
      <c r="N41" s="693"/>
      <c r="O41" s="693"/>
      <c r="P41" s="693"/>
      <c r="Q41" s="694"/>
      <c r="T41" s="74"/>
    </row>
    <row r="42" spans="1:20" ht="15" customHeight="1">
      <c r="A42" s="715" t="s">
        <v>778</v>
      </c>
      <c r="B42" s="111" t="s">
        <v>779</v>
      </c>
      <c r="C42" s="808" t="s">
        <v>398</v>
      </c>
      <c r="D42" s="808" t="s">
        <v>399</v>
      </c>
      <c r="E42" s="810" t="s">
        <v>91</v>
      </c>
      <c r="F42" s="810" t="s">
        <v>46</v>
      </c>
      <c r="G42" s="805">
        <v>3164</v>
      </c>
      <c r="H42" s="488">
        <v>1806</v>
      </c>
      <c r="I42" s="799">
        <v>197500</v>
      </c>
      <c r="J42" s="132"/>
      <c r="K42" s="119">
        <f t="shared" ref="K42:K71" si="3">$E$3</f>
        <v>0</v>
      </c>
      <c r="L42" s="802">
        <f>SUM(G42-(G42*K42))</f>
        <v>3164</v>
      </c>
      <c r="M42" s="488">
        <f t="shared" ref="M42:M71" si="4">SUM(H42-(H42*K42))</f>
        <v>1806</v>
      </c>
      <c r="N42" s="233">
        <f t="shared" ref="N42:N68" si="5">J42*M42</f>
        <v>0</v>
      </c>
      <c r="O42" s="222" t="s">
        <v>224</v>
      </c>
      <c r="P42" s="221">
        <v>0.27</v>
      </c>
      <c r="Q42" s="240">
        <v>28</v>
      </c>
      <c r="T42" s="74"/>
    </row>
    <row r="43" spans="1:20" ht="15" customHeight="1">
      <c r="A43" s="715"/>
      <c r="B43" s="111" t="s">
        <v>805</v>
      </c>
      <c r="C43" s="809"/>
      <c r="D43" s="809"/>
      <c r="E43" s="810"/>
      <c r="F43" s="810"/>
      <c r="G43" s="806"/>
      <c r="H43" s="488">
        <v>998</v>
      </c>
      <c r="I43" s="800"/>
      <c r="J43" s="132"/>
      <c r="K43" s="119">
        <f t="shared" si="3"/>
        <v>0</v>
      </c>
      <c r="L43" s="802"/>
      <c r="M43" s="488">
        <f t="shared" si="4"/>
        <v>998</v>
      </c>
      <c r="N43" s="233">
        <f t="shared" si="5"/>
        <v>0</v>
      </c>
      <c r="O43" s="222" t="s">
        <v>298</v>
      </c>
      <c r="P43" s="221">
        <v>0.126</v>
      </c>
      <c r="Q43" s="240">
        <v>36</v>
      </c>
      <c r="T43" s="74"/>
    </row>
    <row r="44" spans="1:20" ht="15" customHeight="1">
      <c r="A44" s="715"/>
      <c r="B44" s="111" t="s">
        <v>1237</v>
      </c>
      <c r="C44" s="809"/>
      <c r="D44" s="809"/>
      <c r="E44" s="810"/>
      <c r="F44" s="810"/>
      <c r="G44" s="807"/>
      <c r="H44" s="488">
        <v>360</v>
      </c>
      <c r="I44" s="801"/>
      <c r="J44" s="132"/>
      <c r="K44" s="119">
        <f t="shared" si="3"/>
        <v>0</v>
      </c>
      <c r="L44" s="802"/>
      <c r="M44" s="488">
        <f t="shared" si="4"/>
        <v>360</v>
      </c>
      <c r="N44" s="233">
        <f t="shared" si="5"/>
        <v>0</v>
      </c>
      <c r="O44" s="222" t="s">
        <v>225</v>
      </c>
      <c r="P44" s="221">
        <v>0.14199999999999999</v>
      </c>
      <c r="Q44" s="240">
        <v>10.5</v>
      </c>
      <c r="T44" s="74"/>
    </row>
    <row r="45" spans="1:20" ht="15" customHeight="1">
      <c r="A45" s="715" t="s">
        <v>804</v>
      </c>
      <c r="B45" s="111" t="s">
        <v>781</v>
      </c>
      <c r="C45" s="803" t="s">
        <v>399</v>
      </c>
      <c r="D45" s="803" t="s">
        <v>400</v>
      </c>
      <c r="E45" s="780" t="s">
        <v>401</v>
      </c>
      <c r="F45" s="780" t="s">
        <v>402</v>
      </c>
      <c r="G45" s="805">
        <v>3395</v>
      </c>
      <c r="H45" s="488">
        <v>1844</v>
      </c>
      <c r="I45" s="799">
        <v>212000</v>
      </c>
      <c r="J45" s="132"/>
      <c r="K45" s="119">
        <f t="shared" si="3"/>
        <v>0</v>
      </c>
      <c r="L45" s="802">
        <f>SUM(G45-(G45*K45))</f>
        <v>3395</v>
      </c>
      <c r="M45" s="488">
        <f t="shared" si="4"/>
        <v>1844</v>
      </c>
      <c r="N45" s="233">
        <f t="shared" si="5"/>
        <v>0</v>
      </c>
      <c r="O45" s="222" t="s">
        <v>224</v>
      </c>
      <c r="P45" s="221">
        <v>0.27</v>
      </c>
      <c r="Q45" s="240">
        <v>28</v>
      </c>
      <c r="T45" s="74"/>
    </row>
    <row r="46" spans="1:20" ht="15" customHeight="1">
      <c r="A46" s="715"/>
      <c r="B46" s="111" t="s">
        <v>806</v>
      </c>
      <c r="C46" s="804"/>
      <c r="D46" s="804"/>
      <c r="E46" s="780"/>
      <c r="F46" s="780"/>
      <c r="G46" s="806"/>
      <c r="H46" s="488">
        <v>1191</v>
      </c>
      <c r="I46" s="800"/>
      <c r="J46" s="132"/>
      <c r="K46" s="119">
        <f t="shared" si="3"/>
        <v>0</v>
      </c>
      <c r="L46" s="802"/>
      <c r="M46" s="488">
        <f t="shared" si="4"/>
        <v>1191</v>
      </c>
      <c r="N46" s="233">
        <f t="shared" si="5"/>
        <v>0</v>
      </c>
      <c r="O46" s="222" t="s">
        <v>299</v>
      </c>
      <c r="P46" s="221">
        <v>0.249</v>
      </c>
      <c r="Q46" s="240">
        <v>40</v>
      </c>
      <c r="T46" s="74"/>
    </row>
    <row r="47" spans="1:20" ht="15" customHeight="1">
      <c r="A47" s="715"/>
      <c r="B47" s="111" t="s">
        <v>1237</v>
      </c>
      <c r="C47" s="804"/>
      <c r="D47" s="804"/>
      <c r="E47" s="780"/>
      <c r="F47" s="780"/>
      <c r="G47" s="807"/>
      <c r="H47" s="488">
        <v>360</v>
      </c>
      <c r="I47" s="801"/>
      <c r="J47" s="132"/>
      <c r="K47" s="119">
        <f t="shared" si="3"/>
        <v>0</v>
      </c>
      <c r="L47" s="802"/>
      <c r="M47" s="488">
        <f t="shared" si="4"/>
        <v>360</v>
      </c>
      <c r="N47" s="233">
        <f t="shared" si="5"/>
        <v>0</v>
      </c>
      <c r="O47" s="222" t="s">
        <v>225</v>
      </c>
      <c r="P47" s="221">
        <v>0.14199999999999999</v>
      </c>
      <c r="Q47" s="240">
        <v>10.5</v>
      </c>
      <c r="T47" s="74"/>
    </row>
    <row r="48" spans="1:20" ht="15" customHeight="1">
      <c r="A48" s="715" t="s">
        <v>803</v>
      </c>
      <c r="B48" s="111" t="s">
        <v>783</v>
      </c>
      <c r="C48" s="803" t="s">
        <v>403</v>
      </c>
      <c r="D48" s="803" t="s">
        <v>404</v>
      </c>
      <c r="E48" s="780" t="s">
        <v>35</v>
      </c>
      <c r="F48" s="780" t="s">
        <v>64</v>
      </c>
      <c r="G48" s="805">
        <v>3645</v>
      </c>
      <c r="H48" s="488">
        <v>1882</v>
      </c>
      <c r="I48" s="799">
        <v>227600</v>
      </c>
      <c r="J48" s="132"/>
      <c r="K48" s="119">
        <f t="shared" si="3"/>
        <v>0</v>
      </c>
      <c r="L48" s="802">
        <f>SUM(G48-(G48*K48))</f>
        <v>3645</v>
      </c>
      <c r="M48" s="488">
        <f t="shared" si="4"/>
        <v>1882</v>
      </c>
      <c r="N48" s="233">
        <f t="shared" si="5"/>
        <v>0</v>
      </c>
      <c r="O48" s="222" t="s">
        <v>224</v>
      </c>
      <c r="P48" s="221">
        <v>0.27</v>
      </c>
      <c r="Q48" s="240">
        <v>29</v>
      </c>
      <c r="T48" s="74"/>
    </row>
    <row r="49" spans="1:20" ht="15" customHeight="1">
      <c r="A49" s="715"/>
      <c r="B49" s="111" t="s">
        <v>807</v>
      </c>
      <c r="C49" s="804"/>
      <c r="D49" s="804"/>
      <c r="E49" s="780"/>
      <c r="F49" s="780"/>
      <c r="G49" s="806"/>
      <c r="H49" s="488">
        <v>1403</v>
      </c>
      <c r="I49" s="800"/>
      <c r="J49" s="132"/>
      <c r="K49" s="119">
        <f t="shared" si="3"/>
        <v>0</v>
      </c>
      <c r="L49" s="802"/>
      <c r="M49" s="488">
        <f t="shared" si="4"/>
        <v>1403</v>
      </c>
      <c r="N49" s="233">
        <f t="shared" si="5"/>
        <v>0</v>
      </c>
      <c r="O49" s="222" t="s">
        <v>299</v>
      </c>
      <c r="P49" s="221">
        <v>0.249</v>
      </c>
      <c r="Q49" s="240">
        <v>42</v>
      </c>
      <c r="T49" s="74"/>
    </row>
    <row r="50" spans="1:20" ht="15" customHeight="1">
      <c r="A50" s="715"/>
      <c r="B50" s="111" t="s">
        <v>1237</v>
      </c>
      <c r="C50" s="804"/>
      <c r="D50" s="804"/>
      <c r="E50" s="780"/>
      <c r="F50" s="780"/>
      <c r="G50" s="807"/>
      <c r="H50" s="488">
        <v>360</v>
      </c>
      <c r="I50" s="801"/>
      <c r="J50" s="132"/>
      <c r="K50" s="119">
        <f t="shared" si="3"/>
        <v>0</v>
      </c>
      <c r="L50" s="802"/>
      <c r="M50" s="488">
        <f t="shared" si="4"/>
        <v>360</v>
      </c>
      <c r="N50" s="233">
        <f t="shared" si="5"/>
        <v>0</v>
      </c>
      <c r="O50" s="222" t="s">
        <v>225</v>
      </c>
      <c r="P50" s="221">
        <v>0.14199999999999999</v>
      </c>
      <c r="Q50" s="240">
        <v>10.5</v>
      </c>
      <c r="T50" s="74"/>
    </row>
    <row r="51" spans="1:20" ht="15" customHeight="1">
      <c r="A51" s="715" t="s">
        <v>802</v>
      </c>
      <c r="B51" s="111" t="s">
        <v>785</v>
      </c>
      <c r="C51" s="803" t="s">
        <v>405</v>
      </c>
      <c r="D51" s="803" t="s">
        <v>406</v>
      </c>
      <c r="E51" s="780" t="s">
        <v>214</v>
      </c>
      <c r="F51" s="780" t="s">
        <v>407</v>
      </c>
      <c r="G51" s="805">
        <v>4332</v>
      </c>
      <c r="H51" s="488">
        <v>1914</v>
      </c>
      <c r="I51" s="799">
        <v>270500</v>
      </c>
      <c r="J51" s="132"/>
      <c r="K51" s="119">
        <f t="shared" si="3"/>
        <v>0</v>
      </c>
      <c r="L51" s="802">
        <f>SUM(G51-(G51*K51))</f>
        <v>4332</v>
      </c>
      <c r="M51" s="488">
        <f t="shared" si="4"/>
        <v>1914</v>
      </c>
      <c r="N51" s="233">
        <f t="shared" si="5"/>
        <v>0</v>
      </c>
      <c r="O51" s="222" t="s">
        <v>115</v>
      </c>
      <c r="P51" s="221">
        <v>0.31919999999999998</v>
      </c>
      <c r="Q51" s="240">
        <v>32</v>
      </c>
      <c r="T51" s="74"/>
    </row>
    <row r="52" spans="1:20" ht="15" customHeight="1">
      <c r="A52" s="715"/>
      <c r="B52" s="111" t="s">
        <v>808</v>
      </c>
      <c r="C52" s="804"/>
      <c r="D52" s="804"/>
      <c r="E52" s="780"/>
      <c r="F52" s="780"/>
      <c r="G52" s="806"/>
      <c r="H52" s="488">
        <v>2058</v>
      </c>
      <c r="I52" s="800"/>
      <c r="J52" s="132"/>
      <c r="K52" s="119">
        <f t="shared" si="3"/>
        <v>0</v>
      </c>
      <c r="L52" s="802"/>
      <c r="M52" s="488">
        <f t="shared" si="4"/>
        <v>2058</v>
      </c>
      <c r="N52" s="233">
        <f t="shared" si="5"/>
        <v>0</v>
      </c>
      <c r="O52" s="222" t="s">
        <v>389</v>
      </c>
      <c r="P52" s="221">
        <v>0.23699999999999999</v>
      </c>
      <c r="Q52" s="240">
        <v>61</v>
      </c>
      <c r="T52" s="74"/>
    </row>
    <row r="53" spans="1:20" ht="15" customHeight="1">
      <c r="A53" s="715"/>
      <c r="B53" s="111" t="s">
        <v>1237</v>
      </c>
      <c r="C53" s="804"/>
      <c r="D53" s="804"/>
      <c r="E53" s="780"/>
      <c r="F53" s="780"/>
      <c r="G53" s="807"/>
      <c r="H53" s="488">
        <v>360</v>
      </c>
      <c r="I53" s="801"/>
      <c r="J53" s="132"/>
      <c r="K53" s="119">
        <f t="shared" si="3"/>
        <v>0</v>
      </c>
      <c r="L53" s="802"/>
      <c r="M53" s="488">
        <f t="shared" si="4"/>
        <v>360</v>
      </c>
      <c r="N53" s="233">
        <f t="shared" si="5"/>
        <v>0</v>
      </c>
      <c r="O53" s="222" t="s">
        <v>225</v>
      </c>
      <c r="P53" s="221">
        <v>0.14199999999999999</v>
      </c>
      <c r="Q53" s="240">
        <v>10.5</v>
      </c>
      <c r="T53" s="74"/>
    </row>
    <row r="54" spans="1:20" ht="15" customHeight="1">
      <c r="A54" s="715" t="s">
        <v>801</v>
      </c>
      <c r="B54" s="111" t="s">
        <v>787</v>
      </c>
      <c r="C54" s="803" t="s">
        <v>408</v>
      </c>
      <c r="D54" s="803" t="s">
        <v>409</v>
      </c>
      <c r="E54" s="780" t="s">
        <v>410</v>
      </c>
      <c r="F54" s="780" t="s">
        <v>376</v>
      </c>
      <c r="G54" s="805">
        <v>4610</v>
      </c>
      <c r="H54" s="488">
        <v>1989</v>
      </c>
      <c r="I54" s="799">
        <v>287800</v>
      </c>
      <c r="J54" s="132"/>
      <c r="K54" s="119">
        <f t="shared" si="3"/>
        <v>0</v>
      </c>
      <c r="L54" s="802">
        <f>SUM(G54-(G54*K54))</f>
        <v>4610</v>
      </c>
      <c r="M54" s="488">
        <f t="shared" si="4"/>
        <v>1989</v>
      </c>
      <c r="N54" s="233">
        <f t="shared" si="5"/>
        <v>0</v>
      </c>
      <c r="O54" s="222" t="s">
        <v>115</v>
      </c>
      <c r="P54" s="221">
        <v>0.31919999999999998</v>
      </c>
      <c r="Q54" s="240">
        <v>34</v>
      </c>
      <c r="T54" s="74"/>
    </row>
    <row r="55" spans="1:20" ht="15" customHeight="1">
      <c r="A55" s="715"/>
      <c r="B55" s="111" t="s">
        <v>809</v>
      </c>
      <c r="C55" s="804"/>
      <c r="D55" s="804"/>
      <c r="E55" s="780"/>
      <c r="F55" s="780"/>
      <c r="G55" s="806"/>
      <c r="H55" s="488">
        <v>2261</v>
      </c>
      <c r="I55" s="800"/>
      <c r="J55" s="132"/>
      <c r="K55" s="119">
        <f t="shared" si="3"/>
        <v>0</v>
      </c>
      <c r="L55" s="802"/>
      <c r="M55" s="488">
        <f t="shared" si="4"/>
        <v>2261</v>
      </c>
      <c r="N55" s="233">
        <f t="shared" si="5"/>
        <v>0</v>
      </c>
      <c r="O55" s="222" t="s">
        <v>389</v>
      </c>
      <c r="P55" s="221">
        <v>0.23699999999999999</v>
      </c>
      <c r="Q55" s="240">
        <v>61</v>
      </c>
      <c r="T55" s="74"/>
    </row>
    <row r="56" spans="1:20" ht="15" customHeight="1">
      <c r="A56" s="715"/>
      <c r="B56" s="111" t="s">
        <v>1237</v>
      </c>
      <c r="C56" s="804"/>
      <c r="D56" s="804"/>
      <c r="E56" s="780"/>
      <c r="F56" s="780"/>
      <c r="G56" s="807"/>
      <c r="H56" s="488">
        <v>360</v>
      </c>
      <c r="I56" s="801"/>
      <c r="J56" s="132"/>
      <c r="K56" s="119">
        <f t="shared" si="3"/>
        <v>0</v>
      </c>
      <c r="L56" s="802"/>
      <c r="M56" s="488">
        <f t="shared" si="4"/>
        <v>360</v>
      </c>
      <c r="N56" s="233">
        <f t="shared" si="5"/>
        <v>0</v>
      </c>
      <c r="O56" s="222" t="s">
        <v>225</v>
      </c>
      <c r="P56" s="221">
        <v>0.14199999999999999</v>
      </c>
      <c r="Q56" s="240">
        <v>10.5</v>
      </c>
      <c r="T56" s="74"/>
    </row>
    <row r="57" spans="1:20" ht="15" customHeight="1">
      <c r="A57" s="715" t="s">
        <v>800</v>
      </c>
      <c r="B57" s="111" t="s">
        <v>787</v>
      </c>
      <c r="C57" s="803" t="s">
        <v>408</v>
      </c>
      <c r="D57" s="803" t="s">
        <v>409</v>
      </c>
      <c r="E57" s="780" t="s">
        <v>410</v>
      </c>
      <c r="F57" s="780" t="s">
        <v>376</v>
      </c>
      <c r="G57" s="805">
        <v>4948</v>
      </c>
      <c r="H57" s="488">
        <v>1989</v>
      </c>
      <c r="I57" s="799">
        <v>308900</v>
      </c>
      <c r="J57" s="132"/>
      <c r="K57" s="119">
        <f t="shared" si="3"/>
        <v>0</v>
      </c>
      <c r="L57" s="802">
        <f>SUM(G57-(G57*K57))</f>
        <v>4948</v>
      </c>
      <c r="M57" s="488">
        <f t="shared" si="4"/>
        <v>1989</v>
      </c>
      <c r="N57" s="233">
        <f>J57*M57</f>
        <v>0</v>
      </c>
      <c r="O57" s="222" t="s">
        <v>115</v>
      </c>
      <c r="P57" s="221">
        <v>0.31919999999999998</v>
      </c>
      <c r="Q57" s="240">
        <v>34</v>
      </c>
      <c r="T57" s="74"/>
    </row>
    <row r="58" spans="1:20" ht="15" customHeight="1">
      <c r="A58" s="715"/>
      <c r="B58" s="111" t="s">
        <v>810</v>
      </c>
      <c r="C58" s="804"/>
      <c r="D58" s="804"/>
      <c r="E58" s="780"/>
      <c r="F58" s="780"/>
      <c r="G58" s="806"/>
      <c r="H58" s="488">
        <v>2599</v>
      </c>
      <c r="I58" s="800"/>
      <c r="J58" s="132"/>
      <c r="K58" s="119">
        <f t="shared" si="3"/>
        <v>0</v>
      </c>
      <c r="L58" s="802"/>
      <c r="M58" s="488">
        <f t="shared" si="4"/>
        <v>2599</v>
      </c>
      <c r="N58" s="233">
        <f>J58*M58</f>
        <v>0</v>
      </c>
      <c r="O58" s="222" t="s">
        <v>389</v>
      </c>
      <c r="P58" s="221">
        <v>0.23699999999999999</v>
      </c>
      <c r="Q58" s="240">
        <v>62</v>
      </c>
      <c r="T58" s="74"/>
    </row>
    <row r="59" spans="1:20" ht="15" customHeight="1">
      <c r="A59" s="715"/>
      <c r="B59" s="111" t="s">
        <v>1237</v>
      </c>
      <c r="C59" s="804"/>
      <c r="D59" s="804"/>
      <c r="E59" s="780"/>
      <c r="F59" s="780"/>
      <c r="G59" s="807"/>
      <c r="H59" s="488">
        <v>360</v>
      </c>
      <c r="I59" s="801"/>
      <c r="J59" s="132"/>
      <c r="K59" s="119">
        <f t="shared" si="3"/>
        <v>0</v>
      </c>
      <c r="L59" s="802"/>
      <c r="M59" s="488">
        <f t="shared" si="4"/>
        <v>360</v>
      </c>
      <c r="N59" s="233">
        <f>J59*M59</f>
        <v>0</v>
      </c>
      <c r="O59" s="222" t="s">
        <v>225</v>
      </c>
      <c r="P59" s="221">
        <v>0.14199999999999999</v>
      </c>
      <c r="Q59" s="240">
        <v>10.5</v>
      </c>
      <c r="T59" s="74"/>
    </row>
    <row r="60" spans="1:20" ht="15" customHeight="1">
      <c r="A60" s="715" t="s">
        <v>799</v>
      </c>
      <c r="B60" s="111" t="s">
        <v>790</v>
      </c>
      <c r="C60" s="803" t="s">
        <v>411</v>
      </c>
      <c r="D60" s="803" t="s">
        <v>412</v>
      </c>
      <c r="E60" s="780" t="s">
        <v>413</v>
      </c>
      <c r="F60" s="780" t="s">
        <v>213</v>
      </c>
      <c r="G60" s="805">
        <v>4899</v>
      </c>
      <c r="H60" s="488">
        <v>2056</v>
      </c>
      <c r="I60" s="799">
        <v>305800</v>
      </c>
      <c r="J60" s="132"/>
      <c r="K60" s="119">
        <f t="shared" si="3"/>
        <v>0</v>
      </c>
      <c r="L60" s="802">
        <f>SUM(G60-(G60*K60))</f>
        <v>4899</v>
      </c>
      <c r="M60" s="488">
        <f t="shared" si="4"/>
        <v>2056</v>
      </c>
      <c r="N60" s="233">
        <f t="shared" si="5"/>
        <v>0</v>
      </c>
      <c r="O60" s="222" t="s">
        <v>115</v>
      </c>
      <c r="P60" s="221">
        <v>0.31919999999999998</v>
      </c>
      <c r="Q60" s="240">
        <v>34</v>
      </c>
      <c r="T60" s="74"/>
    </row>
    <row r="61" spans="1:20" ht="15" customHeight="1">
      <c r="A61" s="715"/>
      <c r="B61" s="111" t="s">
        <v>811</v>
      </c>
      <c r="C61" s="804"/>
      <c r="D61" s="804"/>
      <c r="E61" s="780"/>
      <c r="F61" s="780"/>
      <c r="G61" s="806"/>
      <c r="H61" s="488">
        <v>2483</v>
      </c>
      <c r="I61" s="800"/>
      <c r="J61" s="132"/>
      <c r="K61" s="119">
        <f t="shared" si="3"/>
        <v>0</v>
      </c>
      <c r="L61" s="802"/>
      <c r="M61" s="488">
        <f t="shared" si="4"/>
        <v>2483</v>
      </c>
      <c r="N61" s="233">
        <f t="shared" si="5"/>
        <v>0</v>
      </c>
      <c r="O61" s="222" t="s">
        <v>394</v>
      </c>
      <c r="P61" s="221">
        <v>0.3</v>
      </c>
      <c r="Q61" s="240">
        <v>71</v>
      </c>
      <c r="T61" s="74"/>
    </row>
    <row r="62" spans="1:20" ht="15" customHeight="1">
      <c r="A62" s="715"/>
      <c r="B62" s="111" t="s">
        <v>1237</v>
      </c>
      <c r="C62" s="804"/>
      <c r="D62" s="804"/>
      <c r="E62" s="780"/>
      <c r="F62" s="780"/>
      <c r="G62" s="807"/>
      <c r="H62" s="488">
        <v>360</v>
      </c>
      <c r="I62" s="801"/>
      <c r="J62" s="132"/>
      <c r="K62" s="119">
        <f t="shared" si="3"/>
        <v>0</v>
      </c>
      <c r="L62" s="802"/>
      <c r="M62" s="488">
        <f t="shared" si="4"/>
        <v>360</v>
      </c>
      <c r="N62" s="233">
        <f t="shared" si="5"/>
        <v>0</v>
      </c>
      <c r="O62" s="222" t="s">
        <v>225</v>
      </c>
      <c r="P62" s="221">
        <v>0.14199999999999999</v>
      </c>
      <c r="Q62" s="240">
        <v>10.5</v>
      </c>
      <c r="T62" s="74"/>
    </row>
    <row r="63" spans="1:20" ht="15" customHeight="1">
      <c r="A63" s="715" t="s">
        <v>798</v>
      </c>
      <c r="B63" s="111" t="s">
        <v>790</v>
      </c>
      <c r="C63" s="803" t="s">
        <v>411</v>
      </c>
      <c r="D63" s="803" t="s">
        <v>412</v>
      </c>
      <c r="E63" s="780" t="s">
        <v>413</v>
      </c>
      <c r="F63" s="780" t="s">
        <v>213</v>
      </c>
      <c r="G63" s="805">
        <v>5271</v>
      </c>
      <c r="H63" s="488">
        <v>2056</v>
      </c>
      <c r="I63" s="799">
        <v>329000</v>
      </c>
      <c r="J63" s="132"/>
      <c r="K63" s="119">
        <f t="shared" si="3"/>
        <v>0</v>
      </c>
      <c r="L63" s="802">
        <f>SUM(G63-(G63*K63))</f>
        <v>5271</v>
      </c>
      <c r="M63" s="488">
        <f t="shared" si="4"/>
        <v>2056</v>
      </c>
      <c r="N63" s="233">
        <f>J63*M63</f>
        <v>0</v>
      </c>
      <c r="O63" s="222" t="s">
        <v>115</v>
      </c>
      <c r="P63" s="221">
        <v>0.31919999999999998</v>
      </c>
      <c r="Q63" s="240">
        <v>34</v>
      </c>
      <c r="T63" s="74"/>
    </row>
    <row r="64" spans="1:20" ht="15" customHeight="1">
      <c r="A64" s="715"/>
      <c r="B64" s="111" t="s">
        <v>812</v>
      </c>
      <c r="C64" s="804"/>
      <c r="D64" s="804"/>
      <c r="E64" s="780"/>
      <c r="F64" s="780"/>
      <c r="G64" s="806"/>
      <c r="H64" s="488">
        <v>2855</v>
      </c>
      <c r="I64" s="800"/>
      <c r="J64" s="132"/>
      <c r="K64" s="119">
        <f t="shared" si="3"/>
        <v>0</v>
      </c>
      <c r="L64" s="802"/>
      <c r="M64" s="488">
        <f t="shared" si="4"/>
        <v>2855</v>
      </c>
      <c r="N64" s="233">
        <f>J64*M64</f>
        <v>0</v>
      </c>
      <c r="O64" s="222" t="s">
        <v>394</v>
      </c>
      <c r="P64" s="221">
        <v>0.3</v>
      </c>
      <c r="Q64" s="240">
        <v>72</v>
      </c>
      <c r="T64" s="74"/>
    </row>
    <row r="65" spans="1:44" ht="15" customHeight="1">
      <c r="A65" s="715"/>
      <c r="B65" s="111" t="s">
        <v>1237</v>
      </c>
      <c r="C65" s="804"/>
      <c r="D65" s="804"/>
      <c r="E65" s="780"/>
      <c r="F65" s="780"/>
      <c r="G65" s="807"/>
      <c r="H65" s="488">
        <v>360</v>
      </c>
      <c r="I65" s="801"/>
      <c r="J65" s="132"/>
      <c r="K65" s="119">
        <f t="shared" si="3"/>
        <v>0</v>
      </c>
      <c r="L65" s="802"/>
      <c r="M65" s="488">
        <f t="shared" si="4"/>
        <v>360</v>
      </c>
      <c r="N65" s="233">
        <f>J65*M65</f>
        <v>0</v>
      </c>
      <c r="O65" s="222" t="s">
        <v>225</v>
      </c>
      <c r="P65" s="221">
        <v>0.14199999999999999</v>
      </c>
      <c r="Q65" s="240">
        <v>10.5</v>
      </c>
      <c r="T65" s="74"/>
    </row>
    <row r="66" spans="1:44" ht="15" customHeight="1">
      <c r="A66" s="715" t="s">
        <v>797</v>
      </c>
      <c r="B66" s="111" t="s">
        <v>793</v>
      </c>
      <c r="C66" s="803" t="s">
        <v>414</v>
      </c>
      <c r="D66" s="803" t="s">
        <v>415</v>
      </c>
      <c r="E66" s="780" t="s">
        <v>416</v>
      </c>
      <c r="F66" s="780" t="s">
        <v>90</v>
      </c>
      <c r="G66" s="805">
        <v>5827</v>
      </c>
      <c r="H66" s="488">
        <v>2751</v>
      </c>
      <c r="I66" s="799">
        <v>363700</v>
      </c>
      <c r="J66" s="132"/>
      <c r="K66" s="119">
        <f t="shared" si="3"/>
        <v>0</v>
      </c>
      <c r="L66" s="802">
        <f>SUM(G66-(G66*K66))</f>
        <v>5827</v>
      </c>
      <c r="M66" s="488">
        <f t="shared" si="4"/>
        <v>2751</v>
      </c>
      <c r="N66" s="233">
        <f t="shared" si="5"/>
        <v>0</v>
      </c>
      <c r="O66" s="222" t="s">
        <v>115</v>
      </c>
      <c r="P66" s="221">
        <v>0.31919999999999998</v>
      </c>
      <c r="Q66" s="240">
        <v>34</v>
      </c>
      <c r="T66" s="74"/>
    </row>
    <row r="67" spans="1:44" ht="15" customHeight="1">
      <c r="A67" s="715"/>
      <c r="B67" s="111" t="s">
        <v>813</v>
      </c>
      <c r="C67" s="804"/>
      <c r="D67" s="804"/>
      <c r="E67" s="780"/>
      <c r="F67" s="780"/>
      <c r="G67" s="806"/>
      <c r="H67" s="488">
        <v>2716</v>
      </c>
      <c r="I67" s="800"/>
      <c r="J67" s="132"/>
      <c r="K67" s="119">
        <f t="shared" si="3"/>
        <v>0</v>
      </c>
      <c r="L67" s="802"/>
      <c r="M67" s="488">
        <f t="shared" si="4"/>
        <v>2716</v>
      </c>
      <c r="N67" s="233">
        <f t="shared" si="5"/>
        <v>0</v>
      </c>
      <c r="O67" s="222" t="s">
        <v>394</v>
      </c>
      <c r="P67" s="221">
        <v>0.3</v>
      </c>
      <c r="Q67" s="240">
        <v>72</v>
      </c>
      <c r="T67" s="74"/>
    </row>
    <row r="68" spans="1:44" ht="15" customHeight="1">
      <c r="A68" s="715"/>
      <c r="B68" s="111" t="s">
        <v>1237</v>
      </c>
      <c r="C68" s="804"/>
      <c r="D68" s="804"/>
      <c r="E68" s="780"/>
      <c r="F68" s="780"/>
      <c r="G68" s="807"/>
      <c r="H68" s="488">
        <v>360</v>
      </c>
      <c r="I68" s="801"/>
      <c r="J68" s="132"/>
      <c r="K68" s="119">
        <f t="shared" si="3"/>
        <v>0</v>
      </c>
      <c r="L68" s="802"/>
      <c r="M68" s="488">
        <f t="shared" si="4"/>
        <v>360</v>
      </c>
      <c r="N68" s="233">
        <f t="shared" si="5"/>
        <v>0</v>
      </c>
      <c r="O68" s="222" t="s">
        <v>225</v>
      </c>
      <c r="P68" s="221">
        <v>0.14199999999999999</v>
      </c>
      <c r="Q68" s="240">
        <v>10.5</v>
      </c>
      <c r="T68" s="74"/>
    </row>
    <row r="69" spans="1:44" ht="15" customHeight="1">
      <c r="A69" s="715" t="s">
        <v>796</v>
      </c>
      <c r="B69" s="111" t="s">
        <v>793</v>
      </c>
      <c r="C69" s="830" t="s">
        <v>414</v>
      </c>
      <c r="D69" s="830" t="s">
        <v>415</v>
      </c>
      <c r="E69" s="833" t="s">
        <v>416</v>
      </c>
      <c r="F69" s="833" t="s">
        <v>90</v>
      </c>
      <c r="G69" s="805">
        <v>6235</v>
      </c>
      <c r="H69" s="488">
        <v>2751</v>
      </c>
      <c r="I69" s="799">
        <v>389200</v>
      </c>
      <c r="J69" s="132"/>
      <c r="K69" s="119">
        <f t="shared" si="3"/>
        <v>0</v>
      </c>
      <c r="L69" s="802">
        <f>SUM(G69-(G69*K69))</f>
        <v>6235</v>
      </c>
      <c r="M69" s="488">
        <f t="shared" si="4"/>
        <v>2751</v>
      </c>
      <c r="N69" s="233">
        <f>J69*M69</f>
        <v>0</v>
      </c>
      <c r="O69" s="222" t="s">
        <v>115</v>
      </c>
      <c r="P69" s="221">
        <v>0.31919999999999998</v>
      </c>
      <c r="Q69" s="240">
        <v>34</v>
      </c>
      <c r="T69" s="74"/>
    </row>
    <row r="70" spans="1:44" ht="15" customHeight="1">
      <c r="A70" s="715"/>
      <c r="B70" s="111" t="s">
        <v>814</v>
      </c>
      <c r="C70" s="831"/>
      <c r="D70" s="831"/>
      <c r="E70" s="834"/>
      <c r="F70" s="834"/>
      <c r="G70" s="806"/>
      <c r="H70" s="488">
        <v>3124</v>
      </c>
      <c r="I70" s="800"/>
      <c r="J70" s="132"/>
      <c r="K70" s="119">
        <f t="shared" si="3"/>
        <v>0</v>
      </c>
      <c r="L70" s="802"/>
      <c r="M70" s="488">
        <f t="shared" si="4"/>
        <v>3124</v>
      </c>
      <c r="N70" s="233">
        <f>J70*M70</f>
        <v>0</v>
      </c>
      <c r="O70" s="222" t="s">
        <v>394</v>
      </c>
      <c r="P70" s="221">
        <v>0.3</v>
      </c>
      <c r="Q70" s="240">
        <v>72</v>
      </c>
      <c r="T70" s="74"/>
    </row>
    <row r="71" spans="1:44" ht="15" customHeight="1">
      <c r="A71" s="715"/>
      <c r="B71" s="111" t="s">
        <v>1237</v>
      </c>
      <c r="C71" s="832"/>
      <c r="D71" s="832"/>
      <c r="E71" s="835"/>
      <c r="F71" s="835"/>
      <c r="G71" s="807"/>
      <c r="H71" s="488">
        <v>360</v>
      </c>
      <c r="I71" s="801"/>
      <c r="J71" s="132"/>
      <c r="K71" s="119">
        <f t="shared" si="3"/>
        <v>0</v>
      </c>
      <c r="L71" s="802"/>
      <c r="M71" s="488">
        <f t="shared" si="4"/>
        <v>360</v>
      </c>
      <c r="N71" s="233">
        <f>J71*M71</f>
        <v>0</v>
      </c>
      <c r="O71" s="222" t="s">
        <v>225</v>
      </c>
      <c r="P71" s="221">
        <v>0.14199999999999999</v>
      </c>
      <c r="Q71" s="240">
        <v>10.5</v>
      </c>
      <c r="T71" s="74"/>
    </row>
    <row r="72" spans="1:44" ht="29.45" customHeight="1">
      <c r="A72" s="811" t="s">
        <v>1902</v>
      </c>
      <c r="B72" s="717"/>
      <c r="C72" s="717"/>
      <c r="D72" s="717"/>
      <c r="E72" s="717"/>
      <c r="F72" s="717"/>
      <c r="G72" s="717"/>
      <c r="H72" s="717"/>
      <c r="I72" s="717"/>
      <c r="J72" s="717"/>
      <c r="K72" s="717"/>
      <c r="L72" s="717"/>
      <c r="M72" s="717"/>
      <c r="N72" s="120"/>
      <c r="O72" s="121"/>
      <c r="P72" s="121"/>
      <c r="Q72" s="253"/>
      <c r="T72" s="74"/>
    </row>
    <row r="73" spans="1:44" ht="29.45" customHeight="1">
      <c r="A73" s="692" t="s">
        <v>552</v>
      </c>
      <c r="B73" s="693"/>
      <c r="C73" s="693"/>
      <c r="D73" s="693"/>
      <c r="E73" s="693"/>
      <c r="F73" s="693"/>
      <c r="G73" s="693"/>
      <c r="H73" s="693"/>
      <c r="I73" s="693"/>
      <c r="J73" s="693"/>
      <c r="K73" s="693"/>
      <c r="L73" s="693"/>
      <c r="M73" s="693"/>
      <c r="N73" s="693"/>
      <c r="O73" s="693"/>
      <c r="P73" s="693"/>
      <c r="Q73" s="694"/>
      <c r="T73" s="74"/>
    </row>
    <row r="74" spans="1:44" s="53" customFormat="1" ht="15" customHeight="1">
      <c r="A74" s="715" t="s">
        <v>821</v>
      </c>
      <c r="B74" s="111" t="s">
        <v>822</v>
      </c>
      <c r="C74" s="808" t="s">
        <v>417</v>
      </c>
      <c r="D74" s="808" t="s">
        <v>418</v>
      </c>
      <c r="E74" s="810" t="s">
        <v>419</v>
      </c>
      <c r="F74" s="810" t="s">
        <v>420</v>
      </c>
      <c r="G74" s="805">
        <v>1805</v>
      </c>
      <c r="H74" s="488">
        <v>792</v>
      </c>
      <c r="I74" s="799">
        <v>112800</v>
      </c>
      <c r="J74" s="132"/>
      <c r="K74" s="119">
        <f t="shared" ref="K74:K91" si="6">$E$3</f>
        <v>0</v>
      </c>
      <c r="L74" s="802">
        <f>SUM(G74-(G74*K74))</f>
        <v>1805</v>
      </c>
      <c r="M74" s="488">
        <f t="shared" ref="M74:M91" si="7">SUM(H74-(H74*K74))</f>
        <v>792</v>
      </c>
      <c r="N74" s="233">
        <f>J74*M74</f>
        <v>0</v>
      </c>
      <c r="O74" s="222" t="s">
        <v>113</v>
      </c>
      <c r="P74" s="221">
        <v>0.12</v>
      </c>
      <c r="Q74" s="237">
        <v>19</v>
      </c>
      <c r="R74" s="52"/>
      <c r="S74" s="47"/>
      <c r="T74" s="74"/>
      <c r="U74" s="47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</row>
    <row r="75" spans="1:44" s="53" customFormat="1" ht="15" customHeight="1">
      <c r="A75" s="715"/>
      <c r="B75" s="111" t="s">
        <v>823</v>
      </c>
      <c r="C75" s="809"/>
      <c r="D75" s="809"/>
      <c r="E75" s="810"/>
      <c r="F75" s="810"/>
      <c r="G75" s="806"/>
      <c r="H75" s="488">
        <v>924</v>
      </c>
      <c r="I75" s="800"/>
      <c r="J75" s="132"/>
      <c r="K75" s="119">
        <f t="shared" si="6"/>
        <v>0</v>
      </c>
      <c r="L75" s="802"/>
      <c r="M75" s="488">
        <f t="shared" si="7"/>
        <v>924</v>
      </c>
      <c r="N75" s="233">
        <f>J75*M75</f>
        <v>0</v>
      </c>
      <c r="O75" s="222" t="s">
        <v>298</v>
      </c>
      <c r="P75" s="221">
        <v>0.125</v>
      </c>
      <c r="Q75" s="237">
        <v>35</v>
      </c>
      <c r="R75" s="52"/>
      <c r="S75" s="47"/>
      <c r="T75" s="74"/>
      <c r="U75" s="47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</row>
    <row r="76" spans="1:44" s="53" customFormat="1" ht="15" customHeight="1">
      <c r="A76" s="715"/>
      <c r="B76" s="111" t="s">
        <v>1239</v>
      </c>
      <c r="C76" s="809"/>
      <c r="D76" s="809"/>
      <c r="E76" s="810"/>
      <c r="F76" s="810"/>
      <c r="G76" s="807"/>
      <c r="H76" s="488">
        <v>89</v>
      </c>
      <c r="I76" s="801"/>
      <c r="J76" s="132"/>
      <c r="K76" s="119">
        <f t="shared" si="6"/>
        <v>0</v>
      </c>
      <c r="L76" s="802"/>
      <c r="M76" s="488">
        <f t="shared" si="7"/>
        <v>89</v>
      </c>
      <c r="N76" s="233">
        <f>J76*M76</f>
        <v>0</v>
      </c>
      <c r="O76" s="222" t="s">
        <v>425</v>
      </c>
      <c r="P76" s="221">
        <v>1.7999999999999999E-2</v>
      </c>
      <c r="Q76" s="237">
        <v>4.5</v>
      </c>
      <c r="R76" s="52"/>
      <c r="S76" s="47"/>
      <c r="T76" s="74"/>
      <c r="U76" s="47"/>
      <c r="V76" s="47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</row>
    <row r="77" spans="1:44" s="53" customFormat="1" ht="15" customHeight="1">
      <c r="A77" s="715" t="s">
        <v>826</v>
      </c>
      <c r="B77" s="111" t="s">
        <v>824</v>
      </c>
      <c r="C77" s="809" t="s">
        <v>342</v>
      </c>
      <c r="D77" s="809" t="s">
        <v>343</v>
      </c>
      <c r="E77" s="810" t="s">
        <v>421</v>
      </c>
      <c r="F77" s="810" t="s">
        <v>422</v>
      </c>
      <c r="G77" s="805">
        <v>1885</v>
      </c>
      <c r="H77" s="488">
        <v>814</v>
      </c>
      <c r="I77" s="799">
        <v>117700</v>
      </c>
      <c r="J77" s="132"/>
      <c r="K77" s="119">
        <f t="shared" si="6"/>
        <v>0</v>
      </c>
      <c r="L77" s="802">
        <f>SUM(G77-(G77*K77))</f>
        <v>1885</v>
      </c>
      <c r="M77" s="488">
        <f t="shared" si="7"/>
        <v>814</v>
      </c>
      <c r="N77" s="233">
        <f t="shared" ref="N77:N85" si="8">J77*M77</f>
        <v>0</v>
      </c>
      <c r="O77" s="222" t="s">
        <v>113</v>
      </c>
      <c r="P77" s="221">
        <v>0.12</v>
      </c>
      <c r="Q77" s="237">
        <v>19</v>
      </c>
      <c r="R77" s="52"/>
      <c r="S77" s="47"/>
      <c r="T77" s="74"/>
      <c r="U77" s="47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</row>
    <row r="78" spans="1:44" s="53" customFormat="1" ht="15" customHeight="1">
      <c r="A78" s="715"/>
      <c r="B78" s="111" t="s">
        <v>825</v>
      </c>
      <c r="C78" s="809"/>
      <c r="D78" s="809"/>
      <c r="E78" s="810"/>
      <c r="F78" s="810"/>
      <c r="G78" s="806"/>
      <c r="H78" s="488">
        <v>982</v>
      </c>
      <c r="I78" s="800"/>
      <c r="J78" s="132"/>
      <c r="K78" s="119">
        <f t="shared" si="6"/>
        <v>0</v>
      </c>
      <c r="L78" s="802"/>
      <c r="M78" s="488">
        <f t="shared" si="7"/>
        <v>982</v>
      </c>
      <c r="N78" s="233">
        <f t="shared" si="8"/>
        <v>0</v>
      </c>
      <c r="O78" s="222" t="s">
        <v>298</v>
      </c>
      <c r="P78" s="221">
        <v>0.125</v>
      </c>
      <c r="Q78" s="237">
        <v>37</v>
      </c>
      <c r="R78" s="52"/>
      <c r="S78" s="47"/>
      <c r="T78" s="74"/>
      <c r="U78" s="47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</row>
    <row r="79" spans="1:44" s="53" customFormat="1" ht="15" customHeight="1">
      <c r="A79" s="715"/>
      <c r="B79" s="111" t="s">
        <v>1239</v>
      </c>
      <c r="C79" s="809"/>
      <c r="D79" s="809"/>
      <c r="E79" s="810"/>
      <c r="F79" s="810"/>
      <c r="G79" s="807"/>
      <c r="H79" s="488">
        <v>89</v>
      </c>
      <c r="I79" s="801"/>
      <c r="J79" s="132"/>
      <c r="K79" s="119">
        <f t="shared" si="6"/>
        <v>0</v>
      </c>
      <c r="L79" s="802"/>
      <c r="M79" s="488">
        <f t="shared" si="7"/>
        <v>89</v>
      </c>
      <c r="N79" s="233">
        <f t="shared" si="8"/>
        <v>0</v>
      </c>
      <c r="O79" s="222" t="s">
        <v>425</v>
      </c>
      <c r="P79" s="221">
        <v>1.7999999999999999E-2</v>
      </c>
      <c r="Q79" s="237">
        <v>4.5</v>
      </c>
      <c r="R79" s="52"/>
      <c r="S79" s="47"/>
      <c r="T79" s="74"/>
      <c r="U79" s="47"/>
      <c r="V79" s="47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</row>
    <row r="80" spans="1:44" s="53" customFormat="1" ht="15" customHeight="1">
      <c r="A80" s="715" t="s">
        <v>829</v>
      </c>
      <c r="B80" s="111" t="s">
        <v>827</v>
      </c>
      <c r="C80" s="809" t="s">
        <v>344</v>
      </c>
      <c r="D80" s="809" t="s">
        <v>345</v>
      </c>
      <c r="E80" s="810" t="s">
        <v>423</v>
      </c>
      <c r="F80" s="810" t="s">
        <v>407</v>
      </c>
      <c r="G80" s="805">
        <v>2121</v>
      </c>
      <c r="H80" s="488">
        <v>876</v>
      </c>
      <c r="I80" s="799">
        <v>132500</v>
      </c>
      <c r="J80" s="132"/>
      <c r="K80" s="119">
        <f t="shared" si="6"/>
        <v>0</v>
      </c>
      <c r="L80" s="802">
        <f>SUM(G80-(G80*K80))</f>
        <v>2121</v>
      </c>
      <c r="M80" s="488">
        <f t="shared" si="7"/>
        <v>876</v>
      </c>
      <c r="N80" s="233">
        <f t="shared" si="8"/>
        <v>0</v>
      </c>
      <c r="O80" s="222" t="s">
        <v>113</v>
      </c>
      <c r="P80" s="221">
        <v>0.12</v>
      </c>
      <c r="Q80" s="237">
        <v>19</v>
      </c>
      <c r="R80" s="52"/>
      <c r="S80" s="47"/>
      <c r="T80" s="74"/>
      <c r="U80" s="47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</row>
    <row r="81" spans="1:44" s="53" customFormat="1" ht="15" customHeight="1">
      <c r="A81" s="715"/>
      <c r="B81" s="111" t="s">
        <v>828</v>
      </c>
      <c r="C81" s="809"/>
      <c r="D81" s="809"/>
      <c r="E81" s="810"/>
      <c r="F81" s="810"/>
      <c r="G81" s="806"/>
      <c r="H81" s="488">
        <v>1156</v>
      </c>
      <c r="I81" s="800"/>
      <c r="J81" s="132"/>
      <c r="K81" s="119">
        <f t="shared" si="6"/>
        <v>0</v>
      </c>
      <c r="L81" s="802"/>
      <c r="M81" s="488">
        <f t="shared" si="7"/>
        <v>1156</v>
      </c>
      <c r="N81" s="233">
        <f t="shared" si="8"/>
        <v>0</v>
      </c>
      <c r="O81" s="222" t="s">
        <v>298</v>
      </c>
      <c r="P81" s="221">
        <v>0.125</v>
      </c>
      <c r="Q81" s="237">
        <v>37</v>
      </c>
      <c r="R81" s="52"/>
      <c r="S81" s="47"/>
      <c r="T81" s="74"/>
      <c r="U81" s="47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</row>
    <row r="82" spans="1:44" s="53" customFormat="1" ht="15" customHeight="1">
      <c r="A82" s="715"/>
      <c r="B82" s="111" t="s">
        <v>1239</v>
      </c>
      <c r="C82" s="809"/>
      <c r="D82" s="809"/>
      <c r="E82" s="810"/>
      <c r="F82" s="810"/>
      <c r="G82" s="807"/>
      <c r="H82" s="488">
        <v>89</v>
      </c>
      <c r="I82" s="801"/>
      <c r="J82" s="132"/>
      <c r="K82" s="119">
        <f t="shared" si="6"/>
        <v>0</v>
      </c>
      <c r="L82" s="802"/>
      <c r="M82" s="488">
        <f t="shared" si="7"/>
        <v>89</v>
      </c>
      <c r="N82" s="233">
        <f t="shared" si="8"/>
        <v>0</v>
      </c>
      <c r="O82" s="222" t="s">
        <v>425</v>
      </c>
      <c r="P82" s="221">
        <v>1.7999999999999999E-2</v>
      </c>
      <c r="Q82" s="237">
        <v>4.5</v>
      </c>
      <c r="R82" s="52"/>
      <c r="S82" s="47"/>
      <c r="T82" s="74"/>
      <c r="U82" s="47"/>
      <c r="V82" s="47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</row>
    <row r="83" spans="1:44" s="53" customFormat="1" ht="15" customHeight="1">
      <c r="A83" s="715" t="s">
        <v>778</v>
      </c>
      <c r="B83" s="111" t="s">
        <v>830</v>
      </c>
      <c r="C83" s="809" t="s">
        <v>346</v>
      </c>
      <c r="D83" s="809" t="s">
        <v>347</v>
      </c>
      <c r="E83" s="810" t="s">
        <v>91</v>
      </c>
      <c r="F83" s="810" t="s">
        <v>46</v>
      </c>
      <c r="G83" s="805">
        <v>2329</v>
      </c>
      <c r="H83" s="488">
        <v>910</v>
      </c>
      <c r="I83" s="799">
        <v>145400</v>
      </c>
      <c r="J83" s="132"/>
      <c r="K83" s="119">
        <f t="shared" si="6"/>
        <v>0</v>
      </c>
      <c r="L83" s="802">
        <f>SUM(G83-(G83*K83))</f>
        <v>2329</v>
      </c>
      <c r="M83" s="488">
        <f t="shared" si="7"/>
        <v>910</v>
      </c>
      <c r="N83" s="233">
        <f t="shared" si="8"/>
        <v>0</v>
      </c>
      <c r="O83" s="222" t="s">
        <v>113</v>
      </c>
      <c r="P83" s="221">
        <v>0.12</v>
      </c>
      <c r="Q83" s="240">
        <v>19</v>
      </c>
      <c r="R83" s="52"/>
      <c r="S83" s="47"/>
      <c r="T83" s="74"/>
      <c r="U83" s="47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</row>
    <row r="84" spans="1:44" s="53" customFormat="1" ht="15" customHeight="1">
      <c r="A84" s="715"/>
      <c r="B84" s="111" t="s">
        <v>780</v>
      </c>
      <c r="C84" s="809"/>
      <c r="D84" s="809"/>
      <c r="E84" s="810"/>
      <c r="F84" s="810"/>
      <c r="G84" s="806"/>
      <c r="H84" s="488">
        <v>1330</v>
      </c>
      <c r="I84" s="800"/>
      <c r="J84" s="132"/>
      <c r="K84" s="119">
        <f t="shared" si="6"/>
        <v>0</v>
      </c>
      <c r="L84" s="802"/>
      <c r="M84" s="488">
        <f t="shared" si="7"/>
        <v>1330</v>
      </c>
      <c r="N84" s="233">
        <f t="shared" si="8"/>
        <v>0</v>
      </c>
      <c r="O84" s="222" t="s">
        <v>299</v>
      </c>
      <c r="P84" s="221">
        <v>0.14599999999999999</v>
      </c>
      <c r="Q84" s="240">
        <v>40</v>
      </c>
      <c r="R84" s="52"/>
      <c r="S84" s="47"/>
      <c r="T84" s="74"/>
      <c r="U84" s="47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</row>
    <row r="85" spans="1:44" s="53" customFormat="1" ht="15" customHeight="1">
      <c r="A85" s="715"/>
      <c r="B85" s="111" t="s">
        <v>1239</v>
      </c>
      <c r="C85" s="809"/>
      <c r="D85" s="809"/>
      <c r="E85" s="810"/>
      <c r="F85" s="810"/>
      <c r="G85" s="807"/>
      <c r="H85" s="488">
        <v>89</v>
      </c>
      <c r="I85" s="801"/>
      <c r="J85" s="132"/>
      <c r="K85" s="119">
        <f t="shared" si="6"/>
        <v>0</v>
      </c>
      <c r="L85" s="802"/>
      <c r="M85" s="488">
        <f t="shared" si="7"/>
        <v>89</v>
      </c>
      <c r="N85" s="233">
        <f t="shared" si="8"/>
        <v>0</v>
      </c>
      <c r="O85" s="222" t="s">
        <v>425</v>
      </c>
      <c r="P85" s="221">
        <v>1.7999999999999999E-2</v>
      </c>
      <c r="Q85" s="237">
        <v>4.5</v>
      </c>
      <c r="R85" s="52"/>
      <c r="S85" s="47"/>
      <c r="T85" s="74"/>
      <c r="U85" s="47"/>
      <c r="V85" s="47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</row>
    <row r="86" spans="1:44" s="53" customFormat="1" ht="15" customHeight="1">
      <c r="A86" s="715" t="s">
        <v>804</v>
      </c>
      <c r="B86" s="117" t="s">
        <v>831</v>
      </c>
      <c r="C86" s="803" t="s">
        <v>399</v>
      </c>
      <c r="D86" s="803" t="s">
        <v>400</v>
      </c>
      <c r="E86" s="780" t="s">
        <v>424</v>
      </c>
      <c r="F86" s="780" t="s">
        <v>377</v>
      </c>
      <c r="G86" s="805">
        <v>2607</v>
      </c>
      <c r="H86" s="488">
        <v>930</v>
      </c>
      <c r="I86" s="799">
        <v>162800</v>
      </c>
      <c r="J86" s="132"/>
      <c r="K86" s="119">
        <f t="shared" si="6"/>
        <v>0</v>
      </c>
      <c r="L86" s="802">
        <f>SUM(G86-(G86*K86))</f>
        <v>2607</v>
      </c>
      <c r="M86" s="488">
        <f t="shared" si="7"/>
        <v>930</v>
      </c>
      <c r="N86" s="233">
        <f t="shared" ref="N86:N91" si="9">J86*M86</f>
        <v>0</v>
      </c>
      <c r="O86" s="222" t="s">
        <v>113</v>
      </c>
      <c r="P86" s="221">
        <v>0.12</v>
      </c>
      <c r="Q86" s="240">
        <v>20</v>
      </c>
      <c r="R86" s="52"/>
      <c r="S86" s="47"/>
      <c r="T86" s="74"/>
      <c r="U86" s="47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</row>
    <row r="87" spans="1:44" s="53" customFormat="1" ht="15" customHeight="1">
      <c r="A87" s="715"/>
      <c r="B87" s="117" t="s">
        <v>782</v>
      </c>
      <c r="C87" s="804"/>
      <c r="D87" s="804"/>
      <c r="E87" s="780"/>
      <c r="F87" s="780"/>
      <c r="G87" s="806"/>
      <c r="H87" s="488">
        <v>1588</v>
      </c>
      <c r="I87" s="800"/>
      <c r="J87" s="132"/>
      <c r="K87" s="119">
        <f t="shared" si="6"/>
        <v>0</v>
      </c>
      <c r="L87" s="802"/>
      <c r="M87" s="488">
        <f t="shared" si="7"/>
        <v>1588</v>
      </c>
      <c r="N87" s="233">
        <f t="shared" si="9"/>
        <v>0</v>
      </c>
      <c r="O87" s="222" t="s">
        <v>299</v>
      </c>
      <c r="P87" s="221">
        <v>0.14599999999999999</v>
      </c>
      <c r="Q87" s="240">
        <v>42</v>
      </c>
      <c r="R87" s="52"/>
      <c r="S87" s="47"/>
      <c r="T87" s="74"/>
      <c r="U87" s="47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</row>
    <row r="88" spans="1:44" s="53" customFormat="1" ht="15" customHeight="1">
      <c r="A88" s="715"/>
      <c r="B88" s="111" t="s">
        <v>1239</v>
      </c>
      <c r="C88" s="804"/>
      <c r="D88" s="804"/>
      <c r="E88" s="780"/>
      <c r="F88" s="780"/>
      <c r="G88" s="807"/>
      <c r="H88" s="488">
        <v>89</v>
      </c>
      <c r="I88" s="801"/>
      <c r="J88" s="132"/>
      <c r="K88" s="119">
        <f t="shared" si="6"/>
        <v>0</v>
      </c>
      <c r="L88" s="802"/>
      <c r="M88" s="488">
        <f t="shared" si="7"/>
        <v>89</v>
      </c>
      <c r="N88" s="233">
        <f t="shared" si="9"/>
        <v>0</v>
      </c>
      <c r="O88" s="222" t="s">
        <v>425</v>
      </c>
      <c r="P88" s="221">
        <v>1.7999999999999999E-2</v>
      </c>
      <c r="Q88" s="237">
        <v>4.5</v>
      </c>
      <c r="R88" s="52"/>
      <c r="S88" s="47"/>
      <c r="T88" s="74"/>
      <c r="U88" s="47"/>
      <c r="V88" s="47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</row>
    <row r="89" spans="1:44" s="53" customFormat="1" ht="15" customHeight="1">
      <c r="A89" s="715" t="s">
        <v>803</v>
      </c>
      <c r="B89" s="117" t="s">
        <v>832</v>
      </c>
      <c r="C89" s="803" t="s">
        <v>337</v>
      </c>
      <c r="D89" s="803" t="s">
        <v>384</v>
      </c>
      <c r="E89" s="780" t="s">
        <v>47</v>
      </c>
      <c r="F89" s="780" t="s">
        <v>62</v>
      </c>
      <c r="G89" s="805">
        <v>2912</v>
      </c>
      <c r="H89" s="488">
        <v>953</v>
      </c>
      <c r="I89" s="799">
        <v>181800</v>
      </c>
      <c r="J89" s="132"/>
      <c r="K89" s="119">
        <f t="shared" si="6"/>
        <v>0</v>
      </c>
      <c r="L89" s="802">
        <f>SUM(G89-(G89*K89))</f>
        <v>2912</v>
      </c>
      <c r="M89" s="488">
        <f t="shared" si="7"/>
        <v>953</v>
      </c>
      <c r="N89" s="233">
        <f t="shared" si="9"/>
        <v>0</v>
      </c>
      <c r="O89" s="222" t="s">
        <v>113</v>
      </c>
      <c r="P89" s="221">
        <v>0.12</v>
      </c>
      <c r="Q89" s="240">
        <v>20</v>
      </c>
      <c r="R89" s="52"/>
      <c r="S89" s="47"/>
      <c r="T89" s="74"/>
      <c r="U89" s="47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</row>
    <row r="90" spans="1:44" s="53" customFormat="1" ht="15" customHeight="1">
      <c r="A90" s="715"/>
      <c r="B90" s="117" t="s">
        <v>784</v>
      </c>
      <c r="C90" s="804"/>
      <c r="D90" s="804"/>
      <c r="E90" s="780"/>
      <c r="F90" s="780"/>
      <c r="G90" s="806"/>
      <c r="H90" s="488">
        <v>1870</v>
      </c>
      <c r="I90" s="800"/>
      <c r="J90" s="132"/>
      <c r="K90" s="119">
        <f t="shared" si="6"/>
        <v>0</v>
      </c>
      <c r="L90" s="802"/>
      <c r="M90" s="488">
        <f t="shared" si="7"/>
        <v>1870</v>
      </c>
      <c r="N90" s="233">
        <f t="shared" si="9"/>
        <v>0</v>
      </c>
      <c r="O90" s="222" t="s">
        <v>302</v>
      </c>
      <c r="P90" s="221">
        <v>0.184</v>
      </c>
      <c r="Q90" s="240">
        <v>46</v>
      </c>
      <c r="R90" s="52"/>
      <c r="S90" s="47"/>
      <c r="T90" s="74"/>
      <c r="U90" s="47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</row>
    <row r="91" spans="1:44" s="53" customFormat="1" ht="15" customHeight="1">
      <c r="A91" s="715"/>
      <c r="B91" s="111" t="s">
        <v>1239</v>
      </c>
      <c r="C91" s="804"/>
      <c r="D91" s="804"/>
      <c r="E91" s="780"/>
      <c r="F91" s="780"/>
      <c r="G91" s="807"/>
      <c r="H91" s="488">
        <v>89</v>
      </c>
      <c r="I91" s="801"/>
      <c r="J91" s="132"/>
      <c r="K91" s="119">
        <f t="shared" si="6"/>
        <v>0</v>
      </c>
      <c r="L91" s="802"/>
      <c r="M91" s="488">
        <f t="shared" si="7"/>
        <v>89</v>
      </c>
      <c r="N91" s="233">
        <f t="shared" si="9"/>
        <v>0</v>
      </c>
      <c r="O91" s="222" t="s">
        <v>425</v>
      </c>
      <c r="P91" s="221">
        <v>1.7999999999999999E-2</v>
      </c>
      <c r="Q91" s="237">
        <v>4.5</v>
      </c>
      <c r="R91" s="52"/>
      <c r="S91" s="47"/>
      <c r="T91" s="74"/>
      <c r="U91" s="47"/>
      <c r="V91" s="47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</row>
    <row r="92" spans="1:44" ht="29.45" customHeight="1">
      <c r="A92" s="811" t="s">
        <v>1903</v>
      </c>
      <c r="B92" s="717"/>
      <c r="C92" s="717"/>
      <c r="D92" s="717"/>
      <c r="E92" s="717"/>
      <c r="F92" s="717"/>
      <c r="G92" s="717"/>
      <c r="H92" s="717"/>
      <c r="I92" s="717"/>
      <c r="J92" s="717"/>
      <c r="K92" s="717"/>
      <c r="L92" s="717"/>
      <c r="M92" s="717"/>
      <c r="N92" s="120"/>
      <c r="O92" s="121"/>
      <c r="P92" s="121"/>
      <c r="Q92" s="253"/>
      <c r="T92" s="74"/>
    </row>
    <row r="93" spans="1:44" ht="29.45" customHeight="1">
      <c r="A93" s="692" t="s">
        <v>552</v>
      </c>
      <c r="B93" s="693"/>
      <c r="C93" s="693"/>
      <c r="D93" s="693"/>
      <c r="E93" s="693"/>
      <c r="F93" s="693"/>
      <c r="G93" s="693"/>
      <c r="H93" s="693"/>
      <c r="I93" s="693"/>
      <c r="J93" s="693"/>
      <c r="K93" s="693"/>
      <c r="L93" s="693"/>
      <c r="M93" s="693"/>
      <c r="N93" s="693"/>
      <c r="O93" s="693"/>
      <c r="P93" s="693"/>
      <c r="Q93" s="694"/>
      <c r="T93" s="74"/>
    </row>
    <row r="94" spans="1:44" s="53" customFormat="1" ht="15" customHeight="1">
      <c r="A94" s="715" t="s">
        <v>821</v>
      </c>
      <c r="B94" s="111" t="s">
        <v>822</v>
      </c>
      <c r="C94" s="808" t="s">
        <v>1746</v>
      </c>
      <c r="D94" s="808" t="s">
        <v>1747</v>
      </c>
      <c r="E94" s="810" t="s">
        <v>45</v>
      </c>
      <c r="F94" s="810" t="s">
        <v>426</v>
      </c>
      <c r="G94" s="805">
        <v>1574</v>
      </c>
      <c r="H94" s="488">
        <v>792</v>
      </c>
      <c r="I94" s="799">
        <v>98400</v>
      </c>
      <c r="J94" s="132"/>
      <c r="K94" s="119">
        <f t="shared" ref="K94:K111" si="10">$E$3</f>
        <v>0</v>
      </c>
      <c r="L94" s="802">
        <f>SUM(G94-(G94*K94))</f>
        <v>1574</v>
      </c>
      <c r="M94" s="488">
        <f t="shared" ref="M94:M111" si="11">SUM(H94-(H94*K94))</f>
        <v>792</v>
      </c>
      <c r="N94" s="233">
        <f t="shared" ref="N94:N111" si="12">J94*M94</f>
        <v>0</v>
      </c>
      <c r="O94" s="222" t="s">
        <v>113</v>
      </c>
      <c r="P94" s="221">
        <v>0.12</v>
      </c>
      <c r="Q94" s="237">
        <v>19</v>
      </c>
      <c r="R94" s="52"/>
      <c r="S94" s="47"/>
      <c r="T94" s="74"/>
      <c r="U94" s="47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</row>
    <row r="95" spans="1:44" s="53" customFormat="1" ht="15" customHeight="1">
      <c r="A95" s="715"/>
      <c r="B95" s="111" t="s">
        <v>833</v>
      </c>
      <c r="C95" s="809"/>
      <c r="D95" s="809"/>
      <c r="E95" s="810"/>
      <c r="F95" s="810"/>
      <c r="G95" s="806"/>
      <c r="H95" s="488">
        <v>693</v>
      </c>
      <c r="I95" s="800"/>
      <c r="J95" s="132"/>
      <c r="K95" s="119">
        <f t="shared" si="10"/>
        <v>0</v>
      </c>
      <c r="L95" s="802"/>
      <c r="M95" s="488">
        <f t="shared" si="11"/>
        <v>693</v>
      </c>
      <c r="N95" s="233">
        <f t="shared" si="12"/>
        <v>0</v>
      </c>
      <c r="O95" s="222" t="s">
        <v>296</v>
      </c>
      <c r="P95" s="221">
        <v>0.104</v>
      </c>
      <c r="Q95" s="237">
        <v>27</v>
      </c>
      <c r="R95" s="52"/>
      <c r="S95" s="47"/>
      <c r="T95" s="74"/>
      <c r="U95" s="47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</row>
    <row r="96" spans="1:44" s="53" customFormat="1" ht="15" customHeight="1">
      <c r="A96" s="715"/>
      <c r="B96" s="111" t="s">
        <v>1239</v>
      </c>
      <c r="C96" s="809"/>
      <c r="D96" s="809"/>
      <c r="E96" s="810"/>
      <c r="F96" s="810"/>
      <c r="G96" s="807"/>
      <c r="H96" s="488">
        <v>89</v>
      </c>
      <c r="I96" s="801"/>
      <c r="J96" s="132"/>
      <c r="K96" s="119">
        <f t="shared" si="10"/>
        <v>0</v>
      </c>
      <c r="L96" s="802"/>
      <c r="M96" s="488">
        <f t="shared" si="11"/>
        <v>89</v>
      </c>
      <c r="N96" s="233">
        <f t="shared" si="12"/>
        <v>0</v>
      </c>
      <c r="O96" s="222" t="s">
        <v>425</v>
      </c>
      <c r="P96" s="221">
        <v>1.7999999999999999E-2</v>
      </c>
      <c r="Q96" s="237">
        <v>4.5</v>
      </c>
      <c r="R96" s="52"/>
      <c r="S96" s="47"/>
      <c r="T96" s="74"/>
      <c r="U96" s="47"/>
      <c r="V96" s="47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</row>
    <row r="97" spans="1:44" s="53" customFormat="1" ht="15" customHeight="1">
      <c r="A97" s="715" t="s">
        <v>826</v>
      </c>
      <c r="B97" s="111" t="s">
        <v>824</v>
      </c>
      <c r="C97" s="808" t="s">
        <v>1748</v>
      </c>
      <c r="D97" s="808" t="s">
        <v>1749</v>
      </c>
      <c r="E97" s="810" t="s">
        <v>35</v>
      </c>
      <c r="F97" s="810" t="s">
        <v>427</v>
      </c>
      <c r="G97" s="805">
        <v>1639</v>
      </c>
      <c r="H97" s="488">
        <v>814</v>
      </c>
      <c r="I97" s="799">
        <v>102400</v>
      </c>
      <c r="J97" s="132"/>
      <c r="K97" s="119">
        <f t="shared" si="10"/>
        <v>0</v>
      </c>
      <c r="L97" s="802">
        <f>SUM(G97-(G97*K97))</f>
        <v>1639</v>
      </c>
      <c r="M97" s="488">
        <f t="shared" si="11"/>
        <v>814</v>
      </c>
      <c r="N97" s="233">
        <f t="shared" si="12"/>
        <v>0</v>
      </c>
      <c r="O97" s="222" t="s">
        <v>113</v>
      </c>
      <c r="P97" s="221">
        <v>0.12</v>
      </c>
      <c r="Q97" s="237">
        <v>19</v>
      </c>
      <c r="R97" s="52"/>
      <c r="S97" s="47"/>
      <c r="T97" s="74"/>
      <c r="U97" s="47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</row>
    <row r="98" spans="1:44" s="53" customFormat="1" ht="15" customHeight="1">
      <c r="A98" s="715"/>
      <c r="B98" s="111" t="s">
        <v>834</v>
      </c>
      <c r="C98" s="809"/>
      <c r="D98" s="809"/>
      <c r="E98" s="810"/>
      <c r="F98" s="810"/>
      <c r="G98" s="806"/>
      <c r="H98" s="488">
        <v>736</v>
      </c>
      <c r="I98" s="800"/>
      <c r="J98" s="132"/>
      <c r="K98" s="119">
        <f t="shared" si="10"/>
        <v>0</v>
      </c>
      <c r="L98" s="802"/>
      <c r="M98" s="488">
        <f t="shared" si="11"/>
        <v>736</v>
      </c>
      <c r="N98" s="233">
        <f t="shared" si="12"/>
        <v>0</v>
      </c>
      <c r="O98" s="222" t="s">
        <v>296</v>
      </c>
      <c r="P98" s="221">
        <v>0.104</v>
      </c>
      <c r="Q98" s="237">
        <v>29</v>
      </c>
      <c r="R98" s="52"/>
      <c r="S98" s="47"/>
      <c r="T98" s="74"/>
      <c r="U98" s="47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</row>
    <row r="99" spans="1:44" s="53" customFormat="1" ht="15" customHeight="1">
      <c r="A99" s="715"/>
      <c r="B99" s="111" t="s">
        <v>1239</v>
      </c>
      <c r="C99" s="809"/>
      <c r="D99" s="809"/>
      <c r="E99" s="810"/>
      <c r="F99" s="810"/>
      <c r="G99" s="807"/>
      <c r="H99" s="488">
        <v>89</v>
      </c>
      <c r="I99" s="801"/>
      <c r="J99" s="132"/>
      <c r="K99" s="119">
        <f t="shared" si="10"/>
        <v>0</v>
      </c>
      <c r="L99" s="802"/>
      <c r="M99" s="488">
        <f t="shared" si="11"/>
        <v>89</v>
      </c>
      <c r="N99" s="233">
        <f t="shared" si="12"/>
        <v>0</v>
      </c>
      <c r="O99" s="222" t="s">
        <v>425</v>
      </c>
      <c r="P99" s="221">
        <v>1.7999999999999999E-2</v>
      </c>
      <c r="Q99" s="237">
        <v>4.5</v>
      </c>
      <c r="R99" s="52"/>
      <c r="S99" s="47"/>
      <c r="T99" s="74"/>
      <c r="U99" s="47"/>
      <c r="V99" s="47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</row>
    <row r="100" spans="1:44" s="53" customFormat="1" ht="15" customHeight="1">
      <c r="A100" s="715" t="s">
        <v>829</v>
      </c>
      <c r="B100" s="111" t="s">
        <v>827</v>
      </c>
      <c r="C100" s="808" t="s">
        <v>1750</v>
      </c>
      <c r="D100" s="808" t="s">
        <v>1751</v>
      </c>
      <c r="E100" s="810" t="s">
        <v>428</v>
      </c>
      <c r="F100" s="810" t="s">
        <v>58</v>
      </c>
      <c r="G100" s="805">
        <v>1832</v>
      </c>
      <c r="H100" s="488">
        <v>876</v>
      </c>
      <c r="I100" s="799">
        <v>114500</v>
      </c>
      <c r="J100" s="132"/>
      <c r="K100" s="119">
        <f t="shared" si="10"/>
        <v>0</v>
      </c>
      <c r="L100" s="802">
        <f>SUM(G100-(G100*K100))</f>
        <v>1832</v>
      </c>
      <c r="M100" s="488">
        <f t="shared" si="11"/>
        <v>876</v>
      </c>
      <c r="N100" s="233">
        <f t="shared" si="12"/>
        <v>0</v>
      </c>
      <c r="O100" s="222" t="s">
        <v>113</v>
      </c>
      <c r="P100" s="221">
        <v>0.12</v>
      </c>
      <c r="Q100" s="237">
        <v>19</v>
      </c>
      <c r="R100" s="52"/>
      <c r="S100" s="47"/>
      <c r="T100" s="74"/>
      <c r="U100" s="47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</row>
    <row r="101" spans="1:44" s="53" customFormat="1" ht="15" customHeight="1">
      <c r="A101" s="715"/>
      <c r="B101" s="111" t="s">
        <v>835</v>
      </c>
      <c r="C101" s="809"/>
      <c r="D101" s="809"/>
      <c r="E101" s="810"/>
      <c r="F101" s="810"/>
      <c r="G101" s="806"/>
      <c r="H101" s="488">
        <v>867</v>
      </c>
      <c r="I101" s="800"/>
      <c r="J101" s="132"/>
      <c r="K101" s="119">
        <f t="shared" si="10"/>
        <v>0</v>
      </c>
      <c r="L101" s="802"/>
      <c r="M101" s="488">
        <f t="shared" si="11"/>
        <v>867</v>
      </c>
      <c r="N101" s="233">
        <f t="shared" si="12"/>
        <v>0</v>
      </c>
      <c r="O101" s="222" t="s">
        <v>298</v>
      </c>
      <c r="P101" s="221">
        <v>0.125</v>
      </c>
      <c r="Q101" s="237">
        <v>36</v>
      </c>
      <c r="R101" s="52"/>
      <c r="S101" s="47"/>
      <c r="T101" s="74"/>
      <c r="U101" s="47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</row>
    <row r="102" spans="1:44" s="53" customFormat="1" ht="15" customHeight="1">
      <c r="A102" s="715"/>
      <c r="B102" s="111" t="s">
        <v>1239</v>
      </c>
      <c r="C102" s="809"/>
      <c r="D102" s="809"/>
      <c r="E102" s="810"/>
      <c r="F102" s="810"/>
      <c r="G102" s="807"/>
      <c r="H102" s="488">
        <v>89</v>
      </c>
      <c r="I102" s="801"/>
      <c r="J102" s="132"/>
      <c r="K102" s="119">
        <f t="shared" si="10"/>
        <v>0</v>
      </c>
      <c r="L102" s="802"/>
      <c r="M102" s="488">
        <f t="shared" si="11"/>
        <v>89</v>
      </c>
      <c r="N102" s="233">
        <f t="shared" si="12"/>
        <v>0</v>
      </c>
      <c r="O102" s="222" t="s">
        <v>425</v>
      </c>
      <c r="P102" s="221">
        <v>1.7999999999999999E-2</v>
      </c>
      <c r="Q102" s="237">
        <v>4.5</v>
      </c>
      <c r="R102" s="52"/>
      <c r="S102" s="47"/>
      <c r="T102" s="74"/>
      <c r="U102" s="47"/>
      <c r="V102" s="47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</row>
    <row r="103" spans="1:44" s="53" customFormat="1" ht="14.45" customHeight="1">
      <c r="A103" s="715" t="s">
        <v>778</v>
      </c>
      <c r="B103" s="111" t="s">
        <v>830</v>
      </c>
      <c r="C103" s="808" t="s">
        <v>398</v>
      </c>
      <c r="D103" s="808" t="s">
        <v>399</v>
      </c>
      <c r="E103" s="810" t="s">
        <v>47</v>
      </c>
      <c r="F103" s="810" t="s">
        <v>95</v>
      </c>
      <c r="G103" s="805">
        <v>1997</v>
      </c>
      <c r="H103" s="488">
        <v>910</v>
      </c>
      <c r="I103" s="799">
        <v>124700</v>
      </c>
      <c r="J103" s="132"/>
      <c r="K103" s="119">
        <f t="shared" si="10"/>
        <v>0</v>
      </c>
      <c r="L103" s="802">
        <f>SUM(G103-(G103*K103))</f>
        <v>1997</v>
      </c>
      <c r="M103" s="488">
        <f t="shared" si="11"/>
        <v>910</v>
      </c>
      <c r="N103" s="233">
        <f t="shared" si="12"/>
        <v>0</v>
      </c>
      <c r="O103" s="222" t="s">
        <v>113</v>
      </c>
      <c r="P103" s="221">
        <v>0.12</v>
      </c>
      <c r="Q103" s="240">
        <v>19</v>
      </c>
      <c r="R103" s="52"/>
      <c r="S103" s="47"/>
      <c r="T103" s="74"/>
      <c r="U103" s="47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</row>
    <row r="104" spans="1:44" s="53" customFormat="1" ht="15" customHeight="1">
      <c r="A104" s="715"/>
      <c r="B104" s="111" t="s">
        <v>805</v>
      </c>
      <c r="C104" s="809"/>
      <c r="D104" s="809"/>
      <c r="E104" s="810"/>
      <c r="F104" s="810"/>
      <c r="G104" s="806"/>
      <c r="H104" s="488">
        <v>998</v>
      </c>
      <c r="I104" s="800"/>
      <c r="J104" s="132"/>
      <c r="K104" s="119">
        <f t="shared" si="10"/>
        <v>0</v>
      </c>
      <c r="L104" s="802"/>
      <c r="M104" s="488">
        <f t="shared" si="11"/>
        <v>998</v>
      </c>
      <c r="N104" s="233">
        <f t="shared" si="12"/>
        <v>0</v>
      </c>
      <c r="O104" s="222" t="s">
        <v>298</v>
      </c>
      <c r="P104" s="221">
        <v>0.126</v>
      </c>
      <c r="Q104" s="240">
        <v>36</v>
      </c>
      <c r="R104" s="52"/>
      <c r="S104" s="47"/>
      <c r="T104" s="74"/>
      <c r="U104" s="47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</row>
    <row r="105" spans="1:44" s="53" customFormat="1" ht="15" customHeight="1">
      <c r="A105" s="715"/>
      <c r="B105" s="111" t="s">
        <v>1239</v>
      </c>
      <c r="C105" s="809"/>
      <c r="D105" s="809"/>
      <c r="E105" s="810"/>
      <c r="F105" s="810"/>
      <c r="G105" s="807"/>
      <c r="H105" s="488">
        <v>89</v>
      </c>
      <c r="I105" s="801"/>
      <c r="J105" s="132"/>
      <c r="K105" s="119">
        <f t="shared" si="10"/>
        <v>0</v>
      </c>
      <c r="L105" s="802"/>
      <c r="M105" s="488">
        <f t="shared" si="11"/>
        <v>89</v>
      </c>
      <c r="N105" s="233">
        <f t="shared" si="12"/>
        <v>0</v>
      </c>
      <c r="O105" s="222" t="s">
        <v>425</v>
      </c>
      <c r="P105" s="221">
        <v>1.7999999999999999E-2</v>
      </c>
      <c r="Q105" s="237">
        <v>4.5</v>
      </c>
      <c r="R105" s="52"/>
      <c r="S105" s="47"/>
      <c r="T105" s="74"/>
      <c r="U105" s="47"/>
      <c r="V105" s="47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</row>
    <row r="106" spans="1:44" s="53" customFormat="1" ht="15" customHeight="1">
      <c r="A106" s="715" t="s">
        <v>804</v>
      </c>
      <c r="B106" s="117" t="s">
        <v>831</v>
      </c>
      <c r="C106" s="803" t="s">
        <v>399</v>
      </c>
      <c r="D106" s="803" t="s">
        <v>400</v>
      </c>
      <c r="E106" s="780" t="s">
        <v>47</v>
      </c>
      <c r="F106" s="780" t="s">
        <v>66</v>
      </c>
      <c r="G106" s="805">
        <v>2210</v>
      </c>
      <c r="H106" s="488">
        <v>930</v>
      </c>
      <c r="I106" s="799">
        <v>138100</v>
      </c>
      <c r="J106" s="132"/>
      <c r="K106" s="119">
        <f t="shared" si="10"/>
        <v>0</v>
      </c>
      <c r="L106" s="802">
        <f>SUM(G106-(G106*K106))</f>
        <v>2210</v>
      </c>
      <c r="M106" s="488">
        <f t="shared" si="11"/>
        <v>930</v>
      </c>
      <c r="N106" s="233">
        <f t="shared" si="12"/>
        <v>0</v>
      </c>
      <c r="O106" s="222" t="s">
        <v>113</v>
      </c>
      <c r="P106" s="221">
        <v>0.12</v>
      </c>
      <c r="Q106" s="240">
        <v>20</v>
      </c>
      <c r="R106" s="52"/>
      <c r="S106" s="47"/>
      <c r="T106" s="74"/>
      <c r="U106" s="47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</row>
    <row r="107" spans="1:44" s="53" customFormat="1" ht="15" customHeight="1">
      <c r="A107" s="715"/>
      <c r="B107" s="117" t="s">
        <v>806</v>
      </c>
      <c r="C107" s="804"/>
      <c r="D107" s="804"/>
      <c r="E107" s="780"/>
      <c r="F107" s="780"/>
      <c r="G107" s="806"/>
      <c r="H107" s="488">
        <v>1191</v>
      </c>
      <c r="I107" s="800"/>
      <c r="J107" s="132"/>
      <c r="K107" s="119">
        <f t="shared" si="10"/>
        <v>0</v>
      </c>
      <c r="L107" s="802"/>
      <c r="M107" s="488">
        <f t="shared" si="11"/>
        <v>1191</v>
      </c>
      <c r="N107" s="233">
        <f t="shared" si="12"/>
        <v>0</v>
      </c>
      <c r="O107" s="222" t="s">
        <v>299</v>
      </c>
      <c r="P107" s="221">
        <v>0.249</v>
      </c>
      <c r="Q107" s="240">
        <v>40</v>
      </c>
      <c r="R107" s="52"/>
      <c r="S107" s="47"/>
      <c r="T107" s="74"/>
      <c r="U107" s="47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</row>
    <row r="108" spans="1:44" s="53" customFormat="1" ht="15" customHeight="1">
      <c r="A108" s="715"/>
      <c r="B108" s="111" t="s">
        <v>1239</v>
      </c>
      <c r="C108" s="804"/>
      <c r="D108" s="804"/>
      <c r="E108" s="780"/>
      <c r="F108" s="780"/>
      <c r="G108" s="807"/>
      <c r="H108" s="488">
        <v>89</v>
      </c>
      <c r="I108" s="801"/>
      <c r="J108" s="132"/>
      <c r="K108" s="119">
        <f t="shared" si="10"/>
        <v>0</v>
      </c>
      <c r="L108" s="802"/>
      <c r="M108" s="488">
        <f t="shared" si="11"/>
        <v>89</v>
      </c>
      <c r="N108" s="233">
        <f t="shared" si="12"/>
        <v>0</v>
      </c>
      <c r="O108" s="222" t="s">
        <v>425</v>
      </c>
      <c r="P108" s="221">
        <v>1.7999999999999999E-2</v>
      </c>
      <c r="Q108" s="237">
        <v>4.5</v>
      </c>
      <c r="R108" s="52"/>
      <c r="S108" s="47"/>
      <c r="T108" s="74"/>
      <c r="U108" s="47"/>
      <c r="V108" s="47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</row>
    <row r="109" spans="1:44" s="53" customFormat="1" ht="15" customHeight="1">
      <c r="A109" s="715" t="s">
        <v>803</v>
      </c>
      <c r="B109" s="117" t="s">
        <v>832</v>
      </c>
      <c r="C109" s="803" t="s">
        <v>403</v>
      </c>
      <c r="D109" s="803" t="s">
        <v>404</v>
      </c>
      <c r="E109" s="780" t="s">
        <v>56</v>
      </c>
      <c r="F109" s="780" t="s">
        <v>46</v>
      </c>
      <c r="G109" s="805">
        <v>2445</v>
      </c>
      <c r="H109" s="488">
        <v>953</v>
      </c>
      <c r="I109" s="799">
        <v>152700</v>
      </c>
      <c r="J109" s="132"/>
      <c r="K109" s="119">
        <f t="shared" si="10"/>
        <v>0</v>
      </c>
      <c r="L109" s="802">
        <f>SUM(G109-(G109*K109))</f>
        <v>2445</v>
      </c>
      <c r="M109" s="488">
        <f t="shared" si="11"/>
        <v>953</v>
      </c>
      <c r="N109" s="233">
        <f t="shared" si="12"/>
        <v>0</v>
      </c>
      <c r="O109" s="222" t="s">
        <v>113</v>
      </c>
      <c r="P109" s="221">
        <v>0.12</v>
      </c>
      <c r="Q109" s="240">
        <v>20</v>
      </c>
      <c r="R109" s="52"/>
      <c r="S109" s="47"/>
      <c r="T109" s="74"/>
      <c r="U109" s="47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</row>
    <row r="110" spans="1:44" s="53" customFormat="1" ht="15" customHeight="1">
      <c r="A110" s="715"/>
      <c r="B110" s="117" t="s">
        <v>807</v>
      </c>
      <c r="C110" s="804"/>
      <c r="D110" s="804"/>
      <c r="E110" s="780"/>
      <c r="F110" s="780"/>
      <c r="G110" s="806"/>
      <c r="H110" s="488">
        <v>1403</v>
      </c>
      <c r="I110" s="800"/>
      <c r="J110" s="132"/>
      <c r="K110" s="119">
        <f t="shared" si="10"/>
        <v>0</v>
      </c>
      <c r="L110" s="802"/>
      <c r="M110" s="488">
        <f t="shared" si="11"/>
        <v>1403</v>
      </c>
      <c r="N110" s="233">
        <f t="shared" si="12"/>
        <v>0</v>
      </c>
      <c r="O110" s="222" t="s">
        <v>299</v>
      </c>
      <c r="P110" s="221">
        <v>0.249</v>
      </c>
      <c r="Q110" s="240">
        <v>42</v>
      </c>
      <c r="R110" s="52"/>
      <c r="S110" s="47"/>
      <c r="T110" s="74"/>
      <c r="U110" s="47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</row>
    <row r="111" spans="1:44" s="53" customFormat="1" ht="15" customHeight="1">
      <c r="A111" s="715"/>
      <c r="B111" s="111" t="s">
        <v>1239</v>
      </c>
      <c r="C111" s="804"/>
      <c r="D111" s="804"/>
      <c r="E111" s="780"/>
      <c r="F111" s="780"/>
      <c r="G111" s="807"/>
      <c r="H111" s="488">
        <v>89</v>
      </c>
      <c r="I111" s="801"/>
      <c r="J111" s="132"/>
      <c r="K111" s="119">
        <f t="shared" si="10"/>
        <v>0</v>
      </c>
      <c r="L111" s="802"/>
      <c r="M111" s="488">
        <f t="shared" si="11"/>
        <v>89</v>
      </c>
      <c r="N111" s="233">
        <f t="shared" si="12"/>
        <v>0</v>
      </c>
      <c r="O111" s="222" t="s">
        <v>425</v>
      </c>
      <c r="P111" s="221">
        <v>1.7999999999999999E-2</v>
      </c>
      <c r="Q111" s="237">
        <v>4.5</v>
      </c>
      <c r="R111" s="52"/>
      <c r="S111" s="47"/>
      <c r="T111" s="74"/>
      <c r="U111" s="47"/>
      <c r="V111" s="47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</row>
    <row r="112" spans="1:44" ht="29.45" customHeight="1">
      <c r="A112" s="811" t="s">
        <v>1904</v>
      </c>
      <c r="B112" s="717"/>
      <c r="C112" s="717"/>
      <c r="D112" s="717"/>
      <c r="E112" s="717"/>
      <c r="F112" s="717"/>
      <c r="G112" s="717"/>
      <c r="H112" s="717"/>
      <c r="I112" s="717"/>
      <c r="J112" s="717"/>
      <c r="K112" s="717"/>
      <c r="L112" s="717"/>
      <c r="M112" s="717"/>
      <c r="N112" s="120"/>
      <c r="O112" s="121"/>
      <c r="P112" s="121"/>
      <c r="Q112" s="253"/>
      <c r="T112" s="74"/>
    </row>
    <row r="113" spans="1:57" ht="29.45" customHeight="1">
      <c r="A113" s="692" t="s">
        <v>554</v>
      </c>
      <c r="B113" s="693"/>
      <c r="C113" s="693"/>
      <c r="D113" s="693"/>
      <c r="E113" s="693"/>
      <c r="F113" s="693"/>
      <c r="G113" s="693"/>
      <c r="H113" s="693"/>
      <c r="I113" s="693"/>
      <c r="J113" s="693"/>
      <c r="K113" s="693"/>
      <c r="L113" s="693"/>
      <c r="M113" s="693"/>
      <c r="N113" s="693"/>
      <c r="O113" s="693"/>
      <c r="P113" s="693"/>
      <c r="Q113" s="694"/>
      <c r="T113" s="74"/>
    </row>
    <row r="114" spans="1:57" s="53" customFormat="1" ht="15" customHeight="1">
      <c r="A114" s="715" t="s">
        <v>836</v>
      </c>
      <c r="B114" s="111" t="s">
        <v>837</v>
      </c>
      <c r="C114" s="804" t="s">
        <v>338</v>
      </c>
      <c r="D114" s="804" t="s">
        <v>339</v>
      </c>
      <c r="E114" s="780" t="s">
        <v>35</v>
      </c>
      <c r="F114" s="780" t="s">
        <v>46</v>
      </c>
      <c r="G114" s="805">
        <v>4160</v>
      </c>
      <c r="H114" s="488">
        <v>2212</v>
      </c>
      <c r="I114" s="799">
        <v>259800</v>
      </c>
      <c r="J114" s="132"/>
      <c r="K114" s="119">
        <f t="shared" ref="K114:K134" si="13">$E$3</f>
        <v>0</v>
      </c>
      <c r="L114" s="802">
        <f>SUM(G114-(G114*K114))</f>
        <v>4160</v>
      </c>
      <c r="M114" s="488">
        <f t="shared" ref="M114:M134" si="14">SUM(H114-(H114*K114))</f>
        <v>2212</v>
      </c>
      <c r="N114" s="233">
        <f t="shared" ref="N114:N134" si="15">J114*M114</f>
        <v>0</v>
      </c>
      <c r="O114" s="222" t="s">
        <v>115</v>
      </c>
      <c r="P114" s="221">
        <v>0.34</v>
      </c>
      <c r="Q114" s="240">
        <v>32</v>
      </c>
      <c r="R114" s="52"/>
      <c r="S114" s="47"/>
      <c r="T114" s="74"/>
      <c r="U114" s="47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</row>
    <row r="115" spans="1:57" ht="15" customHeight="1">
      <c r="A115" s="715"/>
      <c r="B115" s="111" t="s">
        <v>838</v>
      </c>
      <c r="C115" s="804"/>
      <c r="D115" s="804"/>
      <c r="E115" s="780"/>
      <c r="F115" s="780"/>
      <c r="G115" s="806"/>
      <c r="H115" s="488">
        <v>1856</v>
      </c>
      <c r="I115" s="800"/>
      <c r="J115" s="132"/>
      <c r="K115" s="119">
        <f t="shared" si="13"/>
        <v>0</v>
      </c>
      <c r="L115" s="802"/>
      <c r="M115" s="488">
        <f t="shared" si="14"/>
        <v>1856</v>
      </c>
      <c r="N115" s="233">
        <f t="shared" si="15"/>
        <v>0</v>
      </c>
      <c r="O115" s="222" t="s">
        <v>101</v>
      </c>
      <c r="P115" s="221">
        <v>0.45300000000000001</v>
      </c>
      <c r="Q115" s="240">
        <v>68</v>
      </c>
      <c r="T115" s="74"/>
    </row>
    <row r="116" spans="1:57" ht="15" customHeight="1">
      <c r="A116" s="715"/>
      <c r="B116" s="111" t="s">
        <v>1240</v>
      </c>
      <c r="C116" s="804"/>
      <c r="D116" s="804"/>
      <c r="E116" s="780"/>
      <c r="F116" s="780"/>
      <c r="G116" s="807"/>
      <c r="H116" s="488">
        <v>92</v>
      </c>
      <c r="I116" s="801"/>
      <c r="J116" s="132"/>
      <c r="K116" s="119">
        <f t="shared" si="13"/>
        <v>0</v>
      </c>
      <c r="L116" s="802"/>
      <c r="M116" s="488">
        <f t="shared" si="14"/>
        <v>92</v>
      </c>
      <c r="N116" s="233">
        <f t="shared" si="15"/>
        <v>0</v>
      </c>
      <c r="O116" s="222" t="s">
        <v>116</v>
      </c>
      <c r="P116" s="221">
        <v>0.11700000000000001</v>
      </c>
      <c r="Q116" s="240">
        <v>8.5</v>
      </c>
      <c r="T116" s="74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</row>
    <row r="117" spans="1:57" s="55" customFormat="1" ht="15" customHeight="1">
      <c r="A117" s="715" t="s">
        <v>843</v>
      </c>
      <c r="B117" s="111" t="s">
        <v>839</v>
      </c>
      <c r="C117" s="804" t="s">
        <v>1752</v>
      </c>
      <c r="D117" s="804" t="s">
        <v>1753</v>
      </c>
      <c r="E117" s="780" t="s">
        <v>35</v>
      </c>
      <c r="F117" s="780" t="s">
        <v>54</v>
      </c>
      <c r="G117" s="805">
        <v>4757</v>
      </c>
      <c r="H117" s="488">
        <v>2407</v>
      </c>
      <c r="I117" s="799">
        <v>296900</v>
      </c>
      <c r="J117" s="132"/>
      <c r="K117" s="119">
        <f t="shared" si="13"/>
        <v>0</v>
      </c>
      <c r="L117" s="802">
        <f>SUM(G117-(G117*K117))</f>
        <v>4757</v>
      </c>
      <c r="M117" s="488">
        <f t="shared" si="14"/>
        <v>2407</v>
      </c>
      <c r="N117" s="233">
        <f t="shared" si="15"/>
        <v>0</v>
      </c>
      <c r="O117" s="222" t="s">
        <v>115</v>
      </c>
      <c r="P117" s="221">
        <v>0.34</v>
      </c>
      <c r="Q117" s="240">
        <v>32</v>
      </c>
      <c r="R117" s="52"/>
      <c r="S117" s="47"/>
      <c r="T117" s="74"/>
      <c r="U117" s="47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</row>
    <row r="118" spans="1:57" s="55" customFormat="1" ht="15" customHeight="1">
      <c r="A118" s="715"/>
      <c r="B118" s="111" t="s">
        <v>840</v>
      </c>
      <c r="C118" s="804"/>
      <c r="D118" s="804"/>
      <c r="E118" s="780"/>
      <c r="F118" s="780"/>
      <c r="G118" s="806"/>
      <c r="H118" s="488">
        <v>2258</v>
      </c>
      <c r="I118" s="800"/>
      <c r="J118" s="132"/>
      <c r="K118" s="119">
        <f t="shared" si="13"/>
        <v>0</v>
      </c>
      <c r="L118" s="802"/>
      <c r="M118" s="488">
        <f t="shared" si="14"/>
        <v>2258</v>
      </c>
      <c r="N118" s="233">
        <f t="shared" si="15"/>
        <v>0</v>
      </c>
      <c r="O118" s="222" t="s">
        <v>101</v>
      </c>
      <c r="P118" s="221">
        <v>0.45300000000000001</v>
      </c>
      <c r="Q118" s="240">
        <v>68</v>
      </c>
      <c r="R118" s="52"/>
      <c r="S118" s="47"/>
      <c r="T118" s="74"/>
      <c r="U118" s="47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</row>
    <row r="119" spans="1:57" s="56" customFormat="1" ht="15" customHeight="1">
      <c r="A119" s="715"/>
      <c r="B119" s="111" t="s">
        <v>1240</v>
      </c>
      <c r="C119" s="804"/>
      <c r="D119" s="804"/>
      <c r="E119" s="780"/>
      <c r="F119" s="780"/>
      <c r="G119" s="807"/>
      <c r="H119" s="488">
        <v>92</v>
      </c>
      <c r="I119" s="801"/>
      <c r="J119" s="132"/>
      <c r="K119" s="119">
        <f t="shared" si="13"/>
        <v>0</v>
      </c>
      <c r="L119" s="802"/>
      <c r="M119" s="488">
        <f t="shared" si="14"/>
        <v>92</v>
      </c>
      <c r="N119" s="233">
        <f t="shared" si="15"/>
        <v>0</v>
      </c>
      <c r="O119" s="222" t="s">
        <v>116</v>
      </c>
      <c r="P119" s="221">
        <v>0.11700000000000001</v>
      </c>
      <c r="Q119" s="240">
        <v>8.5</v>
      </c>
      <c r="R119" s="47"/>
      <c r="S119" s="47"/>
      <c r="T119" s="74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</row>
    <row r="120" spans="1:57" ht="15" customHeight="1">
      <c r="A120" s="715" t="s">
        <v>844</v>
      </c>
      <c r="B120" s="111" t="s">
        <v>841</v>
      </c>
      <c r="C120" s="804" t="s">
        <v>1754</v>
      </c>
      <c r="D120" s="804" t="s">
        <v>1755</v>
      </c>
      <c r="E120" s="780" t="s">
        <v>87</v>
      </c>
      <c r="F120" s="780" t="s">
        <v>44</v>
      </c>
      <c r="G120" s="805">
        <v>5033</v>
      </c>
      <c r="H120" s="488">
        <v>2407</v>
      </c>
      <c r="I120" s="799">
        <v>314200</v>
      </c>
      <c r="J120" s="132"/>
      <c r="K120" s="119">
        <f t="shared" si="13"/>
        <v>0</v>
      </c>
      <c r="L120" s="802">
        <f>SUM(G120-(G120*K120))</f>
        <v>5033</v>
      </c>
      <c r="M120" s="488">
        <f t="shared" si="14"/>
        <v>2407</v>
      </c>
      <c r="N120" s="233">
        <f t="shared" si="15"/>
        <v>0</v>
      </c>
      <c r="O120" s="222" t="s">
        <v>115</v>
      </c>
      <c r="P120" s="221">
        <v>0.34</v>
      </c>
      <c r="Q120" s="240">
        <v>31</v>
      </c>
      <c r="T120" s="74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</row>
    <row r="121" spans="1:57" ht="15" customHeight="1">
      <c r="A121" s="715"/>
      <c r="B121" s="111" t="s">
        <v>842</v>
      </c>
      <c r="C121" s="804"/>
      <c r="D121" s="804"/>
      <c r="E121" s="780"/>
      <c r="F121" s="780"/>
      <c r="G121" s="806"/>
      <c r="H121" s="488">
        <v>2534</v>
      </c>
      <c r="I121" s="800"/>
      <c r="J121" s="132"/>
      <c r="K121" s="119">
        <f t="shared" si="13"/>
        <v>0</v>
      </c>
      <c r="L121" s="802"/>
      <c r="M121" s="488">
        <f t="shared" si="14"/>
        <v>2534</v>
      </c>
      <c r="N121" s="233">
        <f t="shared" si="15"/>
        <v>0</v>
      </c>
      <c r="O121" s="222" t="s">
        <v>108</v>
      </c>
      <c r="P121" s="221">
        <v>0.66900000000000004</v>
      </c>
      <c r="Q121" s="240">
        <v>117</v>
      </c>
      <c r="T121" s="74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</row>
    <row r="122" spans="1:57" ht="15" customHeight="1">
      <c r="A122" s="715"/>
      <c r="B122" s="111" t="s">
        <v>1240</v>
      </c>
      <c r="C122" s="804"/>
      <c r="D122" s="804"/>
      <c r="E122" s="780"/>
      <c r="F122" s="780"/>
      <c r="G122" s="807"/>
      <c r="H122" s="488">
        <v>92</v>
      </c>
      <c r="I122" s="801"/>
      <c r="J122" s="132"/>
      <c r="K122" s="119">
        <f t="shared" si="13"/>
        <v>0</v>
      </c>
      <c r="L122" s="802"/>
      <c r="M122" s="488">
        <f t="shared" si="14"/>
        <v>92</v>
      </c>
      <c r="N122" s="233">
        <f t="shared" si="15"/>
        <v>0</v>
      </c>
      <c r="O122" s="222" t="s">
        <v>116</v>
      </c>
      <c r="P122" s="221">
        <v>0.11700000000000001</v>
      </c>
      <c r="Q122" s="240">
        <v>8.5</v>
      </c>
      <c r="T122" s="74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</row>
    <row r="123" spans="1:57" s="53" customFormat="1" ht="15" customHeight="1">
      <c r="A123" s="715" t="s">
        <v>845</v>
      </c>
      <c r="B123" s="111" t="s">
        <v>847</v>
      </c>
      <c r="C123" s="804" t="s">
        <v>1756</v>
      </c>
      <c r="D123" s="804" t="s">
        <v>1757</v>
      </c>
      <c r="E123" s="780" t="s">
        <v>35</v>
      </c>
      <c r="F123" s="780" t="s">
        <v>54</v>
      </c>
      <c r="G123" s="805">
        <v>5292</v>
      </c>
      <c r="H123" s="488">
        <v>2361</v>
      </c>
      <c r="I123" s="799">
        <v>330400</v>
      </c>
      <c r="J123" s="132"/>
      <c r="K123" s="119">
        <f t="shared" si="13"/>
        <v>0</v>
      </c>
      <c r="L123" s="802">
        <f>SUM(G123-(G123*K123))</f>
        <v>5292</v>
      </c>
      <c r="M123" s="488">
        <f t="shared" si="14"/>
        <v>2361</v>
      </c>
      <c r="N123" s="233">
        <f t="shared" si="15"/>
        <v>0</v>
      </c>
      <c r="O123" s="222" t="s">
        <v>115</v>
      </c>
      <c r="P123" s="221">
        <v>0.34</v>
      </c>
      <c r="Q123" s="240">
        <v>33</v>
      </c>
      <c r="R123" s="52"/>
      <c r="S123" s="47"/>
      <c r="T123" s="74"/>
      <c r="U123" s="47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</row>
    <row r="124" spans="1:57" s="53" customFormat="1" ht="15" customHeight="1">
      <c r="A124" s="715"/>
      <c r="B124" s="111" t="s">
        <v>848</v>
      </c>
      <c r="C124" s="804"/>
      <c r="D124" s="804"/>
      <c r="E124" s="780"/>
      <c r="F124" s="780"/>
      <c r="G124" s="806"/>
      <c r="H124" s="488">
        <v>2839</v>
      </c>
      <c r="I124" s="800"/>
      <c r="J124" s="132"/>
      <c r="K124" s="119">
        <f t="shared" si="13"/>
        <v>0</v>
      </c>
      <c r="L124" s="802"/>
      <c r="M124" s="488">
        <f t="shared" si="14"/>
        <v>2839</v>
      </c>
      <c r="N124" s="233">
        <f t="shared" si="15"/>
        <v>0</v>
      </c>
      <c r="O124" s="222" t="s">
        <v>117</v>
      </c>
      <c r="P124" s="221">
        <v>0.66900000000000004</v>
      </c>
      <c r="Q124" s="240">
        <v>94</v>
      </c>
      <c r="R124" s="52"/>
      <c r="S124" s="47"/>
      <c r="T124" s="74"/>
      <c r="U124" s="47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</row>
    <row r="125" spans="1:57" ht="15" customHeight="1">
      <c r="A125" s="715"/>
      <c r="B125" s="111" t="s">
        <v>1240</v>
      </c>
      <c r="C125" s="804"/>
      <c r="D125" s="804"/>
      <c r="E125" s="780"/>
      <c r="F125" s="780"/>
      <c r="G125" s="807"/>
      <c r="H125" s="488">
        <v>92</v>
      </c>
      <c r="I125" s="801"/>
      <c r="J125" s="132"/>
      <c r="K125" s="119">
        <f t="shared" si="13"/>
        <v>0</v>
      </c>
      <c r="L125" s="802"/>
      <c r="M125" s="488">
        <f t="shared" si="14"/>
        <v>92</v>
      </c>
      <c r="N125" s="233">
        <f t="shared" si="15"/>
        <v>0</v>
      </c>
      <c r="O125" s="222" t="s">
        <v>116</v>
      </c>
      <c r="P125" s="221">
        <v>0.11700000000000001</v>
      </c>
      <c r="Q125" s="240">
        <v>8.5</v>
      </c>
      <c r="T125" s="74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</row>
    <row r="126" spans="1:57" s="53" customFormat="1" ht="15" customHeight="1">
      <c r="A126" s="715" t="s">
        <v>846</v>
      </c>
      <c r="B126" s="111" t="s">
        <v>847</v>
      </c>
      <c r="C126" s="803" t="s">
        <v>1758</v>
      </c>
      <c r="D126" s="803" t="s">
        <v>1759</v>
      </c>
      <c r="E126" s="780" t="s">
        <v>97</v>
      </c>
      <c r="F126" s="780" t="s">
        <v>37</v>
      </c>
      <c r="G126" s="805">
        <v>5525</v>
      </c>
      <c r="H126" s="488">
        <v>2361</v>
      </c>
      <c r="I126" s="799">
        <v>344900</v>
      </c>
      <c r="J126" s="132"/>
      <c r="K126" s="119">
        <f t="shared" si="13"/>
        <v>0</v>
      </c>
      <c r="L126" s="802">
        <f>SUM(G126-(G126*K126))</f>
        <v>5525</v>
      </c>
      <c r="M126" s="488">
        <f t="shared" si="14"/>
        <v>2361</v>
      </c>
      <c r="N126" s="233">
        <f t="shared" si="15"/>
        <v>0</v>
      </c>
      <c r="O126" s="222" t="s">
        <v>115</v>
      </c>
      <c r="P126" s="221">
        <v>0.34</v>
      </c>
      <c r="Q126" s="240">
        <v>33</v>
      </c>
      <c r="R126" s="52"/>
      <c r="S126" s="47"/>
      <c r="T126" s="74"/>
      <c r="U126" s="47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</row>
    <row r="127" spans="1:57" s="53" customFormat="1" ht="15" customHeight="1">
      <c r="A127" s="715"/>
      <c r="B127" s="111" t="s">
        <v>849</v>
      </c>
      <c r="C127" s="804"/>
      <c r="D127" s="804"/>
      <c r="E127" s="780"/>
      <c r="F127" s="780"/>
      <c r="G127" s="806"/>
      <c r="H127" s="488">
        <v>3072</v>
      </c>
      <c r="I127" s="800"/>
      <c r="J127" s="132"/>
      <c r="K127" s="119">
        <f t="shared" si="13"/>
        <v>0</v>
      </c>
      <c r="L127" s="802"/>
      <c r="M127" s="488">
        <f t="shared" si="14"/>
        <v>3072</v>
      </c>
      <c r="N127" s="233">
        <f t="shared" si="15"/>
        <v>0</v>
      </c>
      <c r="O127" s="222" t="s">
        <v>117</v>
      </c>
      <c r="P127" s="221">
        <v>0.66900000000000004</v>
      </c>
      <c r="Q127" s="240">
        <v>117</v>
      </c>
      <c r="R127" s="52"/>
      <c r="S127" s="47"/>
      <c r="T127" s="74"/>
      <c r="U127" s="47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</row>
    <row r="128" spans="1:57" ht="15" customHeight="1">
      <c r="A128" s="715"/>
      <c r="B128" s="111" t="s">
        <v>1240</v>
      </c>
      <c r="C128" s="804"/>
      <c r="D128" s="804"/>
      <c r="E128" s="780"/>
      <c r="F128" s="780"/>
      <c r="G128" s="807"/>
      <c r="H128" s="488">
        <v>92</v>
      </c>
      <c r="I128" s="801"/>
      <c r="J128" s="132"/>
      <c r="K128" s="119">
        <f t="shared" si="13"/>
        <v>0</v>
      </c>
      <c r="L128" s="802"/>
      <c r="M128" s="488">
        <f t="shared" si="14"/>
        <v>92</v>
      </c>
      <c r="N128" s="233">
        <f t="shared" si="15"/>
        <v>0</v>
      </c>
      <c r="O128" s="222" t="s">
        <v>116</v>
      </c>
      <c r="P128" s="221">
        <v>0.11700000000000001</v>
      </c>
      <c r="Q128" s="240">
        <v>8.5</v>
      </c>
      <c r="T128" s="74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</row>
    <row r="129" spans="1:57" s="53" customFormat="1" ht="15" customHeight="1">
      <c r="A129" s="715" t="s">
        <v>853</v>
      </c>
      <c r="B129" s="111" t="s">
        <v>850</v>
      </c>
      <c r="C129" s="804" t="s">
        <v>1760</v>
      </c>
      <c r="D129" s="804" t="s">
        <v>1761</v>
      </c>
      <c r="E129" s="780" t="s">
        <v>56</v>
      </c>
      <c r="F129" s="780" t="s">
        <v>57</v>
      </c>
      <c r="G129" s="805">
        <v>5950</v>
      </c>
      <c r="H129" s="488">
        <v>2696</v>
      </c>
      <c r="I129" s="799">
        <v>371500</v>
      </c>
      <c r="J129" s="132"/>
      <c r="K129" s="119">
        <f t="shared" si="13"/>
        <v>0</v>
      </c>
      <c r="L129" s="802">
        <f>SUM(G129-(G129*K129))</f>
        <v>5950</v>
      </c>
      <c r="M129" s="488">
        <f t="shared" si="14"/>
        <v>2696</v>
      </c>
      <c r="N129" s="233">
        <f t="shared" si="15"/>
        <v>0</v>
      </c>
      <c r="O129" s="222" t="s">
        <v>115</v>
      </c>
      <c r="P129" s="221">
        <v>0.47099999999999997</v>
      </c>
      <c r="Q129" s="240">
        <v>33</v>
      </c>
      <c r="R129" s="52"/>
      <c r="S129" s="47"/>
      <c r="T129" s="74"/>
      <c r="U129" s="47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</row>
    <row r="130" spans="1:57" s="53" customFormat="1" ht="15" customHeight="1">
      <c r="A130" s="715"/>
      <c r="B130" s="111" t="s">
        <v>851</v>
      </c>
      <c r="C130" s="804"/>
      <c r="D130" s="804"/>
      <c r="E130" s="780"/>
      <c r="F130" s="780"/>
      <c r="G130" s="806"/>
      <c r="H130" s="488">
        <v>3162</v>
      </c>
      <c r="I130" s="800"/>
      <c r="J130" s="132"/>
      <c r="K130" s="119">
        <f t="shared" si="13"/>
        <v>0</v>
      </c>
      <c r="L130" s="802"/>
      <c r="M130" s="488">
        <f t="shared" si="14"/>
        <v>3162</v>
      </c>
      <c r="N130" s="233">
        <f t="shared" si="15"/>
        <v>0</v>
      </c>
      <c r="O130" s="222" t="s">
        <v>117</v>
      </c>
      <c r="P130" s="221">
        <v>0.66900000000000004</v>
      </c>
      <c r="Q130" s="240">
        <v>94</v>
      </c>
      <c r="R130" s="52"/>
      <c r="S130" s="47"/>
      <c r="T130" s="74"/>
      <c r="U130" s="47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</row>
    <row r="131" spans="1:57" s="53" customFormat="1" ht="15" customHeight="1">
      <c r="A131" s="715"/>
      <c r="B131" s="111" t="s">
        <v>1240</v>
      </c>
      <c r="C131" s="804"/>
      <c r="D131" s="804"/>
      <c r="E131" s="780"/>
      <c r="F131" s="780"/>
      <c r="G131" s="807"/>
      <c r="H131" s="488">
        <v>92</v>
      </c>
      <c r="I131" s="801"/>
      <c r="J131" s="132"/>
      <c r="K131" s="119">
        <f t="shared" si="13"/>
        <v>0</v>
      </c>
      <c r="L131" s="802"/>
      <c r="M131" s="488">
        <f t="shared" si="14"/>
        <v>92</v>
      </c>
      <c r="N131" s="233">
        <f t="shared" si="15"/>
        <v>0</v>
      </c>
      <c r="O131" s="222" t="s">
        <v>116</v>
      </c>
      <c r="P131" s="221">
        <v>0.11700000000000001</v>
      </c>
      <c r="Q131" s="240">
        <v>8.5</v>
      </c>
      <c r="R131" s="52"/>
      <c r="S131" s="47"/>
      <c r="T131" s="74"/>
      <c r="U131" s="47"/>
      <c r="V131" s="47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</row>
    <row r="132" spans="1:57" ht="15" customHeight="1">
      <c r="A132" s="715" t="s">
        <v>854</v>
      </c>
      <c r="B132" s="111" t="s">
        <v>850</v>
      </c>
      <c r="C132" s="809" t="s">
        <v>1762</v>
      </c>
      <c r="D132" s="808" t="s">
        <v>1763</v>
      </c>
      <c r="E132" s="810" t="s">
        <v>35</v>
      </c>
      <c r="F132" s="810" t="s">
        <v>46</v>
      </c>
      <c r="G132" s="805">
        <v>6238</v>
      </c>
      <c r="H132" s="488">
        <v>2696</v>
      </c>
      <c r="I132" s="799">
        <v>389400</v>
      </c>
      <c r="J132" s="132"/>
      <c r="K132" s="119">
        <f t="shared" si="13"/>
        <v>0</v>
      </c>
      <c r="L132" s="802">
        <f>SUM(G132-(G132*K132))</f>
        <v>6238</v>
      </c>
      <c r="M132" s="488">
        <f t="shared" si="14"/>
        <v>2696</v>
      </c>
      <c r="N132" s="233">
        <f t="shared" si="15"/>
        <v>0</v>
      </c>
      <c r="O132" s="222" t="s">
        <v>115</v>
      </c>
      <c r="P132" s="221">
        <v>0.47099999999999997</v>
      </c>
      <c r="Q132" s="240">
        <v>33</v>
      </c>
      <c r="T132" s="74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</row>
    <row r="133" spans="1:57" ht="15" customHeight="1">
      <c r="A133" s="715"/>
      <c r="B133" s="111" t="s">
        <v>852</v>
      </c>
      <c r="C133" s="809"/>
      <c r="D133" s="809"/>
      <c r="E133" s="810"/>
      <c r="F133" s="810"/>
      <c r="G133" s="806"/>
      <c r="H133" s="488">
        <v>3450</v>
      </c>
      <c r="I133" s="800"/>
      <c r="J133" s="132"/>
      <c r="K133" s="119">
        <f t="shared" si="13"/>
        <v>0</v>
      </c>
      <c r="L133" s="802"/>
      <c r="M133" s="488">
        <f t="shared" si="14"/>
        <v>3450</v>
      </c>
      <c r="N133" s="233">
        <f t="shared" si="15"/>
        <v>0</v>
      </c>
      <c r="O133" s="222" t="s">
        <v>117</v>
      </c>
      <c r="P133" s="221">
        <v>0.66900000000000004</v>
      </c>
      <c r="Q133" s="240">
        <v>117</v>
      </c>
      <c r="T133" s="74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</row>
    <row r="134" spans="1:57" ht="15" customHeight="1">
      <c r="A134" s="715"/>
      <c r="B134" s="111" t="s">
        <v>1240</v>
      </c>
      <c r="C134" s="809"/>
      <c r="D134" s="809"/>
      <c r="E134" s="810"/>
      <c r="F134" s="810"/>
      <c r="G134" s="807"/>
      <c r="H134" s="488">
        <v>92</v>
      </c>
      <c r="I134" s="801"/>
      <c r="J134" s="132"/>
      <c r="K134" s="119">
        <f t="shared" si="13"/>
        <v>0</v>
      </c>
      <c r="L134" s="802"/>
      <c r="M134" s="488">
        <f t="shared" si="14"/>
        <v>92</v>
      </c>
      <c r="N134" s="233">
        <f t="shared" si="15"/>
        <v>0</v>
      </c>
      <c r="O134" s="222" t="s">
        <v>116</v>
      </c>
      <c r="P134" s="221">
        <v>0.11700000000000001</v>
      </c>
      <c r="Q134" s="240">
        <v>8.5</v>
      </c>
      <c r="T134" s="74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</row>
    <row r="135" spans="1:57" ht="30" customHeight="1">
      <c r="A135" s="811" t="s">
        <v>25</v>
      </c>
      <c r="B135" s="717"/>
      <c r="C135" s="717"/>
      <c r="D135" s="717"/>
      <c r="E135" s="717"/>
      <c r="F135" s="717"/>
      <c r="G135" s="717"/>
      <c r="H135" s="717"/>
      <c r="I135" s="717"/>
      <c r="J135" s="717"/>
      <c r="K135" s="717"/>
      <c r="L135" s="717"/>
      <c r="M135" s="717"/>
      <c r="N135" s="120"/>
      <c r="O135" s="121"/>
      <c r="P135" s="121"/>
      <c r="Q135" s="253"/>
      <c r="T135" s="74"/>
    </row>
    <row r="136" spans="1:57" ht="59.45" customHeight="1">
      <c r="A136" s="339" t="s">
        <v>21</v>
      </c>
      <c r="B136" s="790" t="s">
        <v>564</v>
      </c>
      <c r="C136" s="791"/>
      <c r="D136" s="791" t="s">
        <v>488</v>
      </c>
      <c r="E136" s="791"/>
      <c r="F136" s="791"/>
      <c r="G136" s="792"/>
      <c r="H136" s="477" t="s">
        <v>182</v>
      </c>
      <c r="I136" s="225" t="s">
        <v>260</v>
      </c>
      <c r="J136" s="224" t="s">
        <v>18</v>
      </c>
      <c r="K136" s="224" t="s">
        <v>12</v>
      </c>
      <c r="L136" s="135" t="s">
        <v>178</v>
      </c>
      <c r="M136" s="123"/>
      <c r="N136" s="135" t="s">
        <v>17</v>
      </c>
      <c r="O136" s="828" t="s">
        <v>13</v>
      </c>
      <c r="P136" s="828"/>
      <c r="Q136" s="244" t="s">
        <v>14</v>
      </c>
      <c r="T136" s="74"/>
    </row>
    <row r="137" spans="1:57" ht="15.75">
      <c r="A137" s="374" t="s">
        <v>1139</v>
      </c>
      <c r="B137" s="788" t="s">
        <v>607</v>
      </c>
      <c r="C137" s="789"/>
      <c r="D137" s="793" t="s">
        <v>608</v>
      </c>
      <c r="E137" s="794"/>
      <c r="F137" s="794"/>
      <c r="G137" s="795"/>
      <c r="H137" s="445">
        <v>91</v>
      </c>
      <c r="I137" s="211">
        <v>5700</v>
      </c>
      <c r="J137" s="124"/>
      <c r="K137" s="119">
        <f t="shared" ref="K137:K179" si="16">$E$3</f>
        <v>0</v>
      </c>
      <c r="L137" s="530">
        <f t="shared" ref="L137:L179" si="17">SUM(H137-(H137*K137))</f>
        <v>91</v>
      </c>
      <c r="M137" s="122"/>
      <c r="N137" s="345">
        <f t="shared" ref="N137:N138" si="18">J137*L137</f>
        <v>0</v>
      </c>
      <c r="O137" s="785">
        <v>5.0000000000000001E-3</v>
      </c>
      <c r="P137" s="785"/>
      <c r="Q137" s="246">
        <v>0.27</v>
      </c>
      <c r="T137" s="74"/>
    </row>
    <row r="138" spans="1:57" ht="15.75">
      <c r="A138" s="542" t="s">
        <v>1764</v>
      </c>
      <c r="B138" s="788" t="s">
        <v>607</v>
      </c>
      <c r="C138" s="789"/>
      <c r="D138" s="783" t="s">
        <v>609</v>
      </c>
      <c r="E138" s="783"/>
      <c r="F138" s="783"/>
      <c r="G138" s="784"/>
      <c r="H138" s="445">
        <v>91</v>
      </c>
      <c r="I138" s="211">
        <v>5700</v>
      </c>
      <c r="J138" s="124"/>
      <c r="K138" s="119">
        <f t="shared" si="16"/>
        <v>0</v>
      </c>
      <c r="L138" s="530">
        <f t="shared" si="17"/>
        <v>91</v>
      </c>
      <c r="M138" s="122"/>
      <c r="N138" s="345">
        <f t="shared" si="18"/>
        <v>0</v>
      </c>
      <c r="O138" s="785">
        <v>5.0000000000000001E-3</v>
      </c>
      <c r="P138" s="785"/>
      <c r="Q138" s="246">
        <v>0.27</v>
      </c>
      <c r="T138" s="74"/>
    </row>
    <row r="139" spans="1:57" ht="15.75">
      <c r="A139" s="542" t="s">
        <v>1122</v>
      </c>
      <c r="B139" s="788" t="s">
        <v>553</v>
      </c>
      <c r="C139" s="789"/>
      <c r="D139" s="783" t="s">
        <v>1779</v>
      </c>
      <c r="E139" s="783"/>
      <c r="F139" s="783"/>
      <c r="G139" s="784"/>
      <c r="H139" s="445">
        <v>143</v>
      </c>
      <c r="I139" s="211">
        <v>9000</v>
      </c>
      <c r="J139" s="124"/>
      <c r="K139" s="119">
        <f t="shared" si="16"/>
        <v>0</v>
      </c>
      <c r="L139" s="530">
        <f t="shared" si="17"/>
        <v>143</v>
      </c>
      <c r="M139" s="125"/>
      <c r="N139" s="338">
        <f>J139*L139</f>
        <v>0</v>
      </c>
      <c r="O139" s="785">
        <v>4.0000000000000001E-3</v>
      </c>
      <c r="P139" s="785"/>
      <c r="Q139" s="237">
        <v>2</v>
      </c>
      <c r="T139" s="74"/>
    </row>
    <row r="140" spans="1:57" ht="15.75">
      <c r="A140" s="542" t="s">
        <v>1118</v>
      </c>
      <c r="B140" s="788" t="s">
        <v>553</v>
      </c>
      <c r="C140" s="789"/>
      <c r="D140" s="783" t="s">
        <v>1780</v>
      </c>
      <c r="E140" s="783"/>
      <c r="F140" s="783"/>
      <c r="G140" s="784"/>
      <c r="H140" s="445">
        <v>246</v>
      </c>
      <c r="I140" s="211">
        <v>15400</v>
      </c>
      <c r="J140" s="124"/>
      <c r="K140" s="119">
        <f t="shared" si="16"/>
        <v>0</v>
      </c>
      <c r="L140" s="530">
        <f t="shared" si="17"/>
        <v>246</v>
      </c>
      <c r="M140" s="125"/>
      <c r="N140" s="217">
        <f>J140*L140</f>
        <v>0</v>
      </c>
      <c r="O140" s="785">
        <v>4.0000000000000001E-3</v>
      </c>
      <c r="P140" s="785"/>
      <c r="Q140" s="237">
        <v>2</v>
      </c>
      <c r="T140" s="74"/>
    </row>
    <row r="141" spans="1:57" ht="15.75">
      <c r="A141" s="542" t="s">
        <v>1119</v>
      </c>
      <c r="B141" s="788" t="s">
        <v>553</v>
      </c>
      <c r="C141" s="789"/>
      <c r="D141" s="783" t="s">
        <v>1780</v>
      </c>
      <c r="E141" s="783"/>
      <c r="F141" s="783"/>
      <c r="G141" s="784"/>
      <c r="H141" s="445">
        <v>188</v>
      </c>
      <c r="I141" s="211">
        <v>11800</v>
      </c>
      <c r="J141" s="124"/>
      <c r="K141" s="119">
        <f t="shared" si="16"/>
        <v>0</v>
      </c>
      <c r="L141" s="530">
        <f t="shared" si="17"/>
        <v>188</v>
      </c>
      <c r="M141" s="125"/>
      <c r="N141" s="217">
        <f>J141*L141</f>
        <v>0</v>
      </c>
      <c r="O141" s="785">
        <v>1.7999999999999999E-2</v>
      </c>
      <c r="P141" s="785"/>
      <c r="Q141" s="237">
        <v>0.9</v>
      </c>
      <c r="T141" s="74"/>
    </row>
    <row r="142" spans="1:57" ht="15.75">
      <c r="A142" s="542" t="s">
        <v>1121</v>
      </c>
      <c r="B142" s="788" t="s">
        <v>553</v>
      </c>
      <c r="C142" s="789"/>
      <c r="D142" s="783" t="s">
        <v>1779</v>
      </c>
      <c r="E142" s="783"/>
      <c r="F142" s="783"/>
      <c r="G142" s="784"/>
      <c r="H142" s="445">
        <v>143</v>
      </c>
      <c r="I142" s="211">
        <v>9000</v>
      </c>
      <c r="J142" s="124"/>
      <c r="K142" s="119">
        <f t="shared" si="16"/>
        <v>0</v>
      </c>
      <c r="L142" s="530">
        <f t="shared" si="17"/>
        <v>143</v>
      </c>
      <c r="M142" s="122"/>
      <c r="N142" s="217">
        <f t="shared" ref="N142" si="19">L142*J142</f>
        <v>0</v>
      </c>
      <c r="O142" s="785">
        <v>1.7999999999999999E-2</v>
      </c>
      <c r="P142" s="785"/>
      <c r="Q142" s="246">
        <v>0.98</v>
      </c>
      <c r="T142" s="74"/>
      <c r="AS142" s="47"/>
      <c r="AT142" s="47"/>
      <c r="AU142" s="47"/>
      <c r="AV142" s="47"/>
      <c r="AW142" s="47"/>
      <c r="AX142" s="47"/>
      <c r="AY142" s="47"/>
      <c r="AZ142" s="47"/>
      <c r="BA142" s="47"/>
      <c r="BB142" s="47"/>
      <c r="BC142" s="47"/>
      <c r="BD142" s="47"/>
    </row>
    <row r="143" spans="1:57" ht="15.75">
      <c r="A143" s="573" t="s">
        <v>1896</v>
      </c>
      <c r="B143" s="788" t="s">
        <v>553</v>
      </c>
      <c r="C143" s="789"/>
      <c r="D143" s="783" t="s">
        <v>1779</v>
      </c>
      <c r="E143" s="783"/>
      <c r="F143" s="783"/>
      <c r="G143" s="784"/>
      <c r="H143" s="445">
        <v>143</v>
      </c>
      <c r="I143" s="211">
        <v>9000</v>
      </c>
      <c r="J143" s="124"/>
      <c r="K143" s="487">
        <f t="shared" si="16"/>
        <v>0</v>
      </c>
      <c r="L143" s="577">
        <f t="shared" si="17"/>
        <v>143</v>
      </c>
      <c r="M143" s="489"/>
      <c r="N143" s="572">
        <f t="shared" ref="N143" si="20">L143*J143</f>
        <v>0</v>
      </c>
      <c r="O143" s="785">
        <v>1.7999999999999999E-2</v>
      </c>
      <c r="P143" s="785"/>
      <c r="Q143" s="505">
        <v>0.98</v>
      </c>
      <c r="T143" s="74"/>
      <c r="AS143" s="47"/>
      <c r="AT143" s="47"/>
      <c r="AU143" s="47"/>
      <c r="AV143" s="47"/>
      <c r="AW143" s="47"/>
      <c r="AX143" s="47"/>
      <c r="AY143" s="47"/>
      <c r="AZ143" s="47"/>
      <c r="BA143" s="47"/>
      <c r="BB143" s="47"/>
      <c r="BC143" s="47"/>
      <c r="BD143" s="47"/>
    </row>
    <row r="144" spans="1:57" ht="15.75">
      <c r="A144" s="542" t="s">
        <v>1134</v>
      </c>
      <c r="B144" s="788" t="s">
        <v>553</v>
      </c>
      <c r="C144" s="789"/>
      <c r="D144" s="783" t="s">
        <v>1779</v>
      </c>
      <c r="E144" s="783"/>
      <c r="F144" s="783"/>
      <c r="G144" s="784"/>
      <c r="H144" s="445">
        <v>175</v>
      </c>
      <c r="I144" s="211">
        <v>11000</v>
      </c>
      <c r="J144" s="124"/>
      <c r="K144" s="119">
        <f t="shared" si="16"/>
        <v>0</v>
      </c>
      <c r="L144" s="530">
        <f t="shared" si="17"/>
        <v>175</v>
      </c>
      <c r="M144" s="122"/>
      <c r="N144" s="338">
        <f t="shared" ref="N144:N179" si="21">L144*J144</f>
        <v>0</v>
      </c>
      <c r="O144" s="785">
        <v>1.7999999999999999E-2</v>
      </c>
      <c r="P144" s="785"/>
      <c r="Q144" s="246">
        <v>0.98</v>
      </c>
      <c r="T144" s="74"/>
      <c r="AS144" s="47"/>
      <c r="AT144" s="47"/>
      <c r="AU144" s="47"/>
      <c r="AV144" s="47"/>
      <c r="AW144" s="47"/>
      <c r="AX144" s="47"/>
      <c r="AY144" s="47"/>
      <c r="AZ144" s="47"/>
      <c r="BA144" s="47"/>
      <c r="BB144" s="47"/>
      <c r="BC144" s="47"/>
      <c r="BD144" s="47"/>
    </row>
    <row r="145" spans="1:62" s="5" customFormat="1" ht="15.75">
      <c r="A145" s="542" t="s">
        <v>1124</v>
      </c>
      <c r="B145" s="788" t="s">
        <v>546</v>
      </c>
      <c r="C145" s="789"/>
      <c r="D145" s="783" t="s">
        <v>1779</v>
      </c>
      <c r="E145" s="783"/>
      <c r="F145" s="783"/>
      <c r="G145" s="784"/>
      <c r="H145" s="445">
        <v>130</v>
      </c>
      <c r="I145" s="211">
        <v>8200</v>
      </c>
      <c r="J145" s="124"/>
      <c r="K145" s="119">
        <f t="shared" si="16"/>
        <v>0</v>
      </c>
      <c r="L145" s="530">
        <f t="shared" si="17"/>
        <v>130</v>
      </c>
      <c r="M145" s="122"/>
      <c r="N145" s="345">
        <f t="shared" si="21"/>
        <v>0</v>
      </c>
      <c r="O145" s="785">
        <v>1.7999999999999999E-2</v>
      </c>
      <c r="P145" s="785"/>
      <c r="Q145" s="246">
        <v>0.98</v>
      </c>
      <c r="R145" s="33"/>
      <c r="S145" s="74"/>
      <c r="T145" s="74"/>
      <c r="U145" s="74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</row>
    <row r="146" spans="1:62" s="5" customFormat="1" ht="15.75">
      <c r="A146" s="542" t="s">
        <v>1125</v>
      </c>
      <c r="B146" s="788" t="s">
        <v>546</v>
      </c>
      <c r="C146" s="789"/>
      <c r="D146" s="783" t="s">
        <v>1779</v>
      </c>
      <c r="E146" s="783"/>
      <c r="F146" s="783"/>
      <c r="G146" s="784"/>
      <c r="H146" s="445">
        <v>130</v>
      </c>
      <c r="I146" s="211">
        <v>8200</v>
      </c>
      <c r="J146" s="124"/>
      <c r="K146" s="119">
        <f t="shared" si="16"/>
        <v>0</v>
      </c>
      <c r="L146" s="530">
        <f t="shared" si="17"/>
        <v>130</v>
      </c>
      <c r="M146" s="122"/>
      <c r="N146" s="345">
        <f t="shared" si="21"/>
        <v>0</v>
      </c>
      <c r="O146" s="785">
        <v>1.7999999999999999E-2</v>
      </c>
      <c r="P146" s="785"/>
      <c r="Q146" s="246">
        <v>0.98</v>
      </c>
      <c r="R146" s="33"/>
      <c r="S146" s="74"/>
      <c r="T146" s="74"/>
      <c r="U146" s="74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</row>
    <row r="147" spans="1:62" ht="39" customHeight="1">
      <c r="A147" s="542" t="s">
        <v>1126</v>
      </c>
      <c r="B147" s="781" t="s">
        <v>157</v>
      </c>
      <c r="C147" s="782"/>
      <c r="D147" s="783" t="s">
        <v>1780</v>
      </c>
      <c r="E147" s="783"/>
      <c r="F147" s="783"/>
      <c r="G147" s="784"/>
      <c r="H147" s="445">
        <v>173</v>
      </c>
      <c r="I147" s="211">
        <v>10800</v>
      </c>
      <c r="J147" s="124"/>
      <c r="K147" s="119">
        <f t="shared" si="16"/>
        <v>0</v>
      </c>
      <c r="L147" s="530">
        <f t="shared" si="17"/>
        <v>173</v>
      </c>
      <c r="M147" s="122"/>
      <c r="N147" s="217">
        <f t="shared" si="21"/>
        <v>0</v>
      </c>
      <c r="O147" s="785">
        <v>1.7999999999999999E-2</v>
      </c>
      <c r="P147" s="785"/>
      <c r="Q147" s="246">
        <v>0.98</v>
      </c>
      <c r="T147" s="74"/>
      <c r="AS147" s="47"/>
      <c r="AT147" s="47"/>
      <c r="AU147" s="47"/>
      <c r="AV147" s="47"/>
      <c r="AW147" s="47"/>
      <c r="AX147" s="47"/>
      <c r="AY147" s="47"/>
      <c r="AZ147" s="47"/>
      <c r="BA147" s="47"/>
      <c r="BB147" s="47"/>
      <c r="BC147" s="47"/>
      <c r="BD147" s="47"/>
    </row>
    <row r="148" spans="1:62" ht="15.75">
      <c r="A148" s="542" t="s">
        <v>1140</v>
      </c>
      <c r="B148" s="781" t="s">
        <v>501</v>
      </c>
      <c r="C148" s="782"/>
      <c r="D148" s="783" t="s">
        <v>1781</v>
      </c>
      <c r="E148" s="783"/>
      <c r="F148" s="783"/>
      <c r="G148" s="784"/>
      <c r="H148" s="445">
        <v>149</v>
      </c>
      <c r="I148" s="211">
        <v>9300</v>
      </c>
      <c r="J148" s="124"/>
      <c r="K148" s="119">
        <f t="shared" si="16"/>
        <v>0</v>
      </c>
      <c r="L148" s="530">
        <f t="shared" si="17"/>
        <v>149</v>
      </c>
      <c r="M148" s="122"/>
      <c r="N148" s="338">
        <f t="shared" si="21"/>
        <v>0</v>
      </c>
      <c r="O148" s="785">
        <v>0.01</v>
      </c>
      <c r="P148" s="785"/>
      <c r="Q148" s="237">
        <v>0.5</v>
      </c>
      <c r="T148" s="74"/>
      <c r="AS148" s="47"/>
      <c r="AT148" s="47"/>
      <c r="AU148" s="47"/>
      <c r="AV148" s="47"/>
      <c r="AW148" s="47"/>
      <c r="AX148" s="47"/>
      <c r="AY148" s="47"/>
      <c r="AZ148" s="47"/>
      <c r="BA148" s="47"/>
      <c r="BB148" s="47"/>
      <c r="BC148" s="47"/>
      <c r="BD148" s="47"/>
    </row>
    <row r="149" spans="1:62" ht="24.6" customHeight="1">
      <c r="A149" s="542" t="s">
        <v>1765</v>
      </c>
      <c r="B149" s="781" t="s">
        <v>149</v>
      </c>
      <c r="C149" s="782"/>
      <c r="D149" s="783" t="s">
        <v>1782</v>
      </c>
      <c r="E149" s="783"/>
      <c r="F149" s="783"/>
      <c r="G149" s="784"/>
      <c r="H149" s="445">
        <v>180</v>
      </c>
      <c r="I149" s="211">
        <v>11300</v>
      </c>
      <c r="J149" s="124"/>
      <c r="K149" s="119">
        <f t="shared" si="16"/>
        <v>0</v>
      </c>
      <c r="L149" s="530">
        <f t="shared" si="17"/>
        <v>180</v>
      </c>
      <c r="M149" s="122"/>
      <c r="N149" s="338">
        <f t="shared" si="21"/>
        <v>0</v>
      </c>
      <c r="O149" s="785">
        <v>0.01</v>
      </c>
      <c r="P149" s="785"/>
      <c r="Q149" s="237">
        <v>0.5</v>
      </c>
      <c r="T149" s="74"/>
      <c r="AS149" s="47"/>
      <c r="AT149" s="47"/>
      <c r="AU149" s="47"/>
      <c r="AV149" s="47"/>
      <c r="AW149" s="47"/>
      <c r="AX149" s="47"/>
      <c r="AY149" s="47"/>
      <c r="AZ149" s="47"/>
      <c r="BA149" s="47"/>
      <c r="BB149" s="47"/>
      <c r="BC149" s="47"/>
      <c r="BD149" s="47"/>
    </row>
    <row r="150" spans="1:62" ht="24.6" customHeight="1">
      <c r="A150" s="542" t="s">
        <v>1766</v>
      </c>
      <c r="B150" s="781" t="s">
        <v>149</v>
      </c>
      <c r="C150" s="782"/>
      <c r="D150" s="783" t="s">
        <v>1783</v>
      </c>
      <c r="E150" s="783"/>
      <c r="F150" s="783"/>
      <c r="G150" s="784"/>
      <c r="H150" s="445">
        <v>420</v>
      </c>
      <c r="I150" s="211">
        <v>26300</v>
      </c>
      <c r="J150" s="124"/>
      <c r="K150" s="119">
        <f t="shared" si="16"/>
        <v>0</v>
      </c>
      <c r="L150" s="530">
        <f t="shared" si="17"/>
        <v>420</v>
      </c>
      <c r="M150" s="122"/>
      <c r="N150" s="217">
        <f t="shared" si="21"/>
        <v>0</v>
      </c>
      <c r="O150" s="785">
        <v>0.01</v>
      </c>
      <c r="P150" s="785"/>
      <c r="Q150" s="237">
        <v>0.5</v>
      </c>
      <c r="T150" s="74"/>
      <c r="AS150" s="47"/>
      <c r="AT150" s="47"/>
      <c r="AU150" s="47"/>
      <c r="AV150" s="47"/>
      <c r="AW150" s="47"/>
      <c r="AX150" s="47"/>
      <c r="AY150" s="47"/>
      <c r="AZ150" s="47"/>
      <c r="BA150" s="47"/>
      <c r="BB150" s="47"/>
      <c r="BC150" s="47"/>
      <c r="BD150" s="47"/>
    </row>
    <row r="151" spans="1:62" ht="24.6" customHeight="1">
      <c r="A151" s="542" t="s">
        <v>1127</v>
      </c>
      <c r="B151" s="781" t="s">
        <v>547</v>
      </c>
      <c r="C151" s="782"/>
      <c r="D151" s="783" t="s">
        <v>1779</v>
      </c>
      <c r="E151" s="783"/>
      <c r="F151" s="783"/>
      <c r="G151" s="784"/>
      <c r="H151" s="445">
        <v>222</v>
      </c>
      <c r="I151" s="211">
        <v>13900</v>
      </c>
      <c r="J151" s="124"/>
      <c r="K151" s="119">
        <f t="shared" si="16"/>
        <v>0</v>
      </c>
      <c r="L151" s="530">
        <f t="shared" si="17"/>
        <v>222</v>
      </c>
      <c r="M151" s="122"/>
      <c r="N151" s="594">
        <f t="shared" si="21"/>
        <v>0</v>
      </c>
      <c r="O151" s="785">
        <v>0.02</v>
      </c>
      <c r="P151" s="785"/>
      <c r="Q151" s="246">
        <v>0.3</v>
      </c>
      <c r="T151" s="74"/>
    </row>
    <row r="152" spans="1:62" ht="24.6" customHeight="1">
      <c r="A152" s="542" t="s">
        <v>1135</v>
      </c>
      <c r="B152" s="781" t="s">
        <v>145</v>
      </c>
      <c r="C152" s="782"/>
      <c r="D152" s="783" t="s">
        <v>1780</v>
      </c>
      <c r="E152" s="783"/>
      <c r="F152" s="783"/>
      <c r="G152" s="784"/>
      <c r="H152" s="445">
        <v>507</v>
      </c>
      <c r="I152" s="211">
        <v>31700</v>
      </c>
      <c r="J152" s="124"/>
      <c r="K152" s="119">
        <f t="shared" si="16"/>
        <v>0</v>
      </c>
      <c r="L152" s="530">
        <f t="shared" si="17"/>
        <v>507</v>
      </c>
      <c r="M152" s="125"/>
      <c r="N152" s="594">
        <f t="shared" si="21"/>
        <v>0</v>
      </c>
      <c r="O152" s="827">
        <v>6.0000000000000001E-3</v>
      </c>
      <c r="P152" s="827"/>
      <c r="Q152" s="237">
        <v>0.27</v>
      </c>
      <c r="T152" s="74"/>
    </row>
    <row r="153" spans="1:62" s="5" customFormat="1" ht="24.6" customHeight="1">
      <c r="A153" s="542" t="s">
        <v>1128</v>
      </c>
      <c r="B153" s="781" t="s">
        <v>548</v>
      </c>
      <c r="C153" s="782"/>
      <c r="D153" s="783" t="s">
        <v>1779</v>
      </c>
      <c r="E153" s="783"/>
      <c r="F153" s="783"/>
      <c r="G153" s="784"/>
      <c r="H153" s="445">
        <v>255</v>
      </c>
      <c r="I153" s="211">
        <v>16000</v>
      </c>
      <c r="J153" s="124"/>
      <c r="K153" s="119">
        <f t="shared" si="16"/>
        <v>0</v>
      </c>
      <c r="L153" s="530">
        <f t="shared" si="17"/>
        <v>255</v>
      </c>
      <c r="M153" s="122"/>
      <c r="N153" s="594">
        <f t="shared" si="21"/>
        <v>0</v>
      </c>
      <c r="O153" s="785">
        <v>1.6E-2</v>
      </c>
      <c r="P153" s="785"/>
      <c r="Q153" s="246">
        <v>2</v>
      </c>
      <c r="R153" s="33"/>
      <c r="S153" s="74"/>
      <c r="T153" s="74"/>
      <c r="U153" s="74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</row>
    <row r="154" spans="1:62" ht="24.6" customHeight="1">
      <c r="A154" s="542" t="s">
        <v>1136</v>
      </c>
      <c r="B154" s="781" t="s">
        <v>94</v>
      </c>
      <c r="C154" s="782"/>
      <c r="D154" s="783" t="s">
        <v>1780</v>
      </c>
      <c r="E154" s="783"/>
      <c r="F154" s="783"/>
      <c r="G154" s="784"/>
      <c r="H154" s="445">
        <v>492</v>
      </c>
      <c r="I154" s="211">
        <v>30800</v>
      </c>
      <c r="J154" s="124"/>
      <c r="K154" s="119">
        <f t="shared" si="16"/>
        <v>0</v>
      </c>
      <c r="L154" s="530">
        <f t="shared" si="17"/>
        <v>492</v>
      </c>
      <c r="M154" s="125"/>
      <c r="N154" s="594">
        <f t="shared" si="21"/>
        <v>0</v>
      </c>
      <c r="O154" s="827">
        <v>1.6E-2</v>
      </c>
      <c r="P154" s="827"/>
      <c r="Q154" s="256">
        <v>2</v>
      </c>
      <c r="T154" s="74"/>
    </row>
    <row r="155" spans="1:62" s="9" customFormat="1" ht="15.75">
      <c r="A155" s="542" t="s">
        <v>1141</v>
      </c>
      <c r="B155" s="781" t="s">
        <v>1628</v>
      </c>
      <c r="C155" s="782"/>
      <c r="D155" s="783" t="s">
        <v>1779</v>
      </c>
      <c r="E155" s="783"/>
      <c r="F155" s="783"/>
      <c r="G155" s="784"/>
      <c r="H155" s="445">
        <v>173</v>
      </c>
      <c r="I155" s="211">
        <v>10800</v>
      </c>
      <c r="J155" s="124"/>
      <c r="K155" s="119">
        <f t="shared" si="16"/>
        <v>0</v>
      </c>
      <c r="L155" s="530">
        <f t="shared" si="17"/>
        <v>173</v>
      </c>
      <c r="M155" s="125"/>
      <c r="N155" s="594">
        <f t="shared" si="21"/>
        <v>0</v>
      </c>
      <c r="O155" s="829">
        <v>1.6E-2</v>
      </c>
      <c r="P155" s="829"/>
      <c r="Q155" s="243">
        <v>1.5</v>
      </c>
      <c r="R155" s="47"/>
      <c r="S155" s="47"/>
      <c r="T155" s="74"/>
      <c r="U155" s="47"/>
      <c r="V155" s="47"/>
      <c r="W155" s="47"/>
      <c r="X155" s="47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</row>
    <row r="156" spans="1:62" s="9" customFormat="1" ht="15.75">
      <c r="A156" s="542" t="s">
        <v>1726</v>
      </c>
      <c r="B156" s="781" t="s">
        <v>1628</v>
      </c>
      <c r="C156" s="782"/>
      <c r="D156" s="783" t="s">
        <v>1784</v>
      </c>
      <c r="E156" s="783"/>
      <c r="F156" s="783"/>
      <c r="G156" s="784"/>
      <c r="H156" s="445">
        <v>173</v>
      </c>
      <c r="I156" s="211">
        <v>10800</v>
      </c>
      <c r="J156" s="124"/>
      <c r="K156" s="119">
        <f t="shared" si="16"/>
        <v>0</v>
      </c>
      <c r="L156" s="530">
        <f t="shared" si="17"/>
        <v>173</v>
      </c>
      <c r="M156" s="125"/>
      <c r="N156" s="594">
        <f t="shared" si="21"/>
        <v>0</v>
      </c>
      <c r="O156" s="829">
        <v>1.6E-2</v>
      </c>
      <c r="P156" s="829"/>
      <c r="Q156" s="243">
        <v>1.5</v>
      </c>
      <c r="R156" s="47"/>
      <c r="S156" s="47"/>
      <c r="T156" s="74"/>
      <c r="U156" s="47"/>
      <c r="V156" s="47"/>
      <c r="W156" s="47"/>
      <c r="X156" s="47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</row>
    <row r="157" spans="1:62" ht="15.75">
      <c r="A157" s="542" t="s">
        <v>1137</v>
      </c>
      <c r="B157" s="781" t="s">
        <v>1629</v>
      </c>
      <c r="C157" s="782"/>
      <c r="D157" s="783" t="s">
        <v>1780</v>
      </c>
      <c r="E157" s="783"/>
      <c r="F157" s="783"/>
      <c r="G157" s="784"/>
      <c r="H157" s="445">
        <v>656</v>
      </c>
      <c r="I157" s="211">
        <v>41000</v>
      </c>
      <c r="J157" s="124"/>
      <c r="K157" s="119">
        <f t="shared" si="16"/>
        <v>0</v>
      </c>
      <c r="L157" s="530">
        <f t="shared" si="17"/>
        <v>656</v>
      </c>
      <c r="M157" s="125"/>
      <c r="N157" s="594">
        <f t="shared" si="21"/>
        <v>0</v>
      </c>
      <c r="O157" s="827">
        <v>6.0000000000000001E-3</v>
      </c>
      <c r="P157" s="827"/>
      <c r="Q157" s="237">
        <v>0.27</v>
      </c>
      <c r="T157" s="74"/>
    </row>
    <row r="158" spans="1:62" ht="15.75">
      <c r="A158" s="542" t="s">
        <v>1131</v>
      </c>
      <c r="B158" s="781" t="s">
        <v>563</v>
      </c>
      <c r="C158" s="782"/>
      <c r="D158" s="783" t="s">
        <v>1780</v>
      </c>
      <c r="E158" s="783"/>
      <c r="F158" s="783"/>
      <c r="G158" s="784"/>
      <c r="H158" s="445">
        <v>159</v>
      </c>
      <c r="I158" s="211">
        <v>10000</v>
      </c>
      <c r="J158" s="124"/>
      <c r="K158" s="119">
        <f t="shared" si="16"/>
        <v>0</v>
      </c>
      <c r="L158" s="530">
        <f t="shared" si="17"/>
        <v>159</v>
      </c>
      <c r="M158" s="122"/>
      <c r="N158" s="594">
        <f t="shared" si="21"/>
        <v>0</v>
      </c>
      <c r="O158" s="785">
        <v>0.02</v>
      </c>
      <c r="P158" s="785"/>
      <c r="Q158" s="246">
        <v>0.3</v>
      </c>
      <c r="T158" s="74"/>
    </row>
    <row r="159" spans="1:62" s="5" customFormat="1" ht="24.6" customHeight="1">
      <c r="A159" s="542" t="s">
        <v>1132</v>
      </c>
      <c r="B159" s="781" t="s">
        <v>243</v>
      </c>
      <c r="C159" s="782"/>
      <c r="D159" s="783" t="s">
        <v>1780</v>
      </c>
      <c r="E159" s="783"/>
      <c r="F159" s="783"/>
      <c r="G159" s="784"/>
      <c r="H159" s="445">
        <v>246</v>
      </c>
      <c r="I159" s="211">
        <v>15400</v>
      </c>
      <c r="J159" s="124"/>
      <c r="K159" s="119">
        <f t="shared" si="16"/>
        <v>0</v>
      </c>
      <c r="L159" s="530">
        <f t="shared" si="17"/>
        <v>246</v>
      </c>
      <c r="M159" s="125"/>
      <c r="N159" s="594">
        <f t="shared" si="21"/>
        <v>0</v>
      </c>
      <c r="O159" s="785">
        <v>0.02</v>
      </c>
      <c r="P159" s="785"/>
      <c r="Q159" s="246">
        <v>1.1000000000000001</v>
      </c>
      <c r="R159" s="33"/>
      <c r="S159" s="47"/>
      <c r="T159" s="74"/>
      <c r="U159" s="47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</row>
    <row r="160" spans="1:62" s="5" customFormat="1" ht="24.6" customHeight="1">
      <c r="A160" s="542" t="s">
        <v>1133</v>
      </c>
      <c r="B160" s="781" t="s">
        <v>243</v>
      </c>
      <c r="C160" s="782"/>
      <c r="D160" s="783" t="s">
        <v>1780</v>
      </c>
      <c r="E160" s="783"/>
      <c r="F160" s="783"/>
      <c r="G160" s="784"/>
      <c r="H160" s="445">
        <v>371</v>
      </c>
      <c r="I160" s="211">
        <v>23200</v>
      </c>
      <c r="J160" s="124"/>
      <c r="K160" s="119">
        <f t="shared" si="16"/>
        <v>0</v>
      </c>
      <c r="L160" s="530">
        <f t="shared" si="17"/>
        <v>371</v>
      </c>
      <c r="M160" s="125"/>
      <c r="N160" s="594">
        <f t="shared" si="21"/>
        <v>0</v>
      </c>
      <c r="O160" s="785">
        <v>0.02</v>
      </c>
      <c r="P160" s="785"/>
      <c r="Q160" s="246">
        <v>1.1000000000000001</v>
      </c>
      <c r="R160" s="33"/>
      <c r="S160" s="47"/>
      <c r="T160" s="74"/>
      <c r="U160" s="47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  <c r="BJ160" s="33"/>
    </row>
    <row r="161" spans="1:62" ht="24.6" customHeight="1">
      <c r="A161" s="542" t="s">
        <v>1142</v>
      </c>
      <c r="B161" s="781" t="s">
        <v>10</v>
      </c>
      <c r="C161" s="782"/>
      <c r="D161" s="783" t="s">
        <v>1785</v>
      </c>
      <c r="E161" s="783"/>
      <c r="F161" s="783"/>
      <c r="G161" s="784"/>
      <c r="H161" s="445">
        <v>562</v>
      </c>
      <c r="I161" s="211">
        <v>35100</v>
      </c>
      <c r="J161" s="124"/>
      <c r="K161" s="119">
        <f t="shared" si="16"/>
        <v>0</v>
      </c>
      <c r="L161" s="530">
        <f t="shared" si="17"/>
        <v>562</v>
      </c>
      <c r="M161" s="125"/>
      <c r="N161" s="594">
        <f t="shared" si="21"/>
        <v>0</v>
      </c>
      <c r="O161" s="785">
        <v>5.0999999999999997E-2</v>
      </c>
      <c r="P161" s="785"/>
      <c r="Q161" s="237">
        <v>5.5</v>
      </c>
      <c r="T161" s="74"/>
    </row>
    <row r="162" spans="1:62" ht="24.6" customHeight="1">
      <c r="A162" s="542" t="s">
        <v>1767</v>
      </c>
      <c r="B162" s="781" t="s">
        <v>268</v>
      </c>
      <c r="C162" s="782"/>
      <c r="D162" s="783" t="s">
        <v>1785</v>
      </c>
      <c r="E162" s="783"/>
      <c r="F162" s="783"/>
      <c r="G162" s="784"/>
      <c r="H162" s="445">
        <v>137</v>
      </c>
      <c r="I162" s="211">
        <v>8600</v>
      </c>
      <c r="J162" s="124"/>
      <c r="K162" s="119">
        <f t="shared" si="16"/>
        <v>0</v>
      </c>
      <c r="L162" s="530">
        <f t="shared" si="17"/>
        <v>137</v>
      </c>
      <c r="M162" s="125"/>
      <c r="N162" s="594">
        <f t="shared" si="21"/>
        <v>0</v>
      </c>
      <c r="O162" s="785">
        <v>4.7E-2</v>
      </c>
      <c r="P162" s="785"/>
      <c r="Q162" s="246">
        <v>2.4</v>
      </c>
      <c r="T162" s="74"/>
    </row>
    <row r="163" spans="1:62" ht="24.6" customHeight="1">
      <c r="A163" s="542" t="s">
        <v>1143</v>
      </c>
      <c r="B163" s="781" t="s">
        <v>67</v>
      </c>
      <c r="C163" s="782"/>
      <c r="D163" s="783" t="s">
        <v>1785</v>
      </c>
      <c r="E163" s="783"/>
      <c r="F163" s="783"/>
      <c r="G163" s="784"/>
      <c r="H163" s="445">
        <v>332</v>
      </c>
      <c r="I163" s="211">
        <v>20800</v>
      </c>
      <c r="J163" s="124"/>
      <c r="K163" s="119">
        <f t="shared" si="16"/>
        <v>0</v>
      </c>
      <c r="L163" s="530">
        <f t="shared" si="17"/>
        <v>332</v>
      </c>
      <c r="M163" s="125"/>
      <c r="N163" s="594">
        <f t="shared" si="21"/>
        <v>0</v>
      </c>
      <c r="O163" s="785">
        <v>2.9000000000000001E-2</v>
      </c>
      <c r="P163" s="785"/>
      <c r="Q163" s="237">
        <v>0.2</v>
      </c>
      <c r="T163" s="74"/>
    </row>
    <row r="164" spans="1:62" s="5" customFormat="1" ht="24.6" customHeight="1">
      <c r="A164" s="542" t="s">
        <v>1768</v>
      </c>
      <c r="B164" s="781" t="s">
        <v>248</v>
      </c>
      <c r="C164" s="782"/>
      <c r="D164" s="783" t="s">
        <v>1782</v>
      </c>
      <c r="E164" s="783"/>
      <c r="F164" s="783"/>
      <c r="G164" s="784"/>
      <c r="H164" s="445">
        <v>112</v>
      </c>
      <c r="I164" s="211">
        <v>7000</v>
      </c>
      <c r="J164" s="124"/>
      <c r="K164" s="119">
        <f t="shared" si="16"/>
        <v>0</v>
      </c>
      <c r="L164" s="530">
        <f t="shared" si="17"/>
        <v>112</v>
      </c>
      <c r="M164" s="125"/>
      <c r="N164" s="594">
        <f t="shared" si="21"/>
        <v>0</v>
      </c>
      <c r="O164" s="785">
        <v>2E-3</v>
      </c>
      <c r="P164" s="785"/>
      <c r="Q164" s="246">
        <v>0.8</v>
      </c>
      <c r="R164" s="33"/>
      <c r="S164" s="47"/>
      <c r="T164" s="74"/>
      <c r="U164" s="47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  <c r="BJ164" s="33"/>
    </row>
    <row r="165" spans="1:62" s="5" customFormat="1" ht="24.6" customHeight="1">
      <c r="A165" s="542" t="s">
        <v>1769</v>
      </c>
      <c r="B165" s="781" t="s">
        <v>643</v>
      </c>
      <c r="C165" s="782"/>
      <c r="D165" s="783" t="s">
        <v>1782</v>
      </c>
      <c r="E165" s="783"/>
      <c r="F165" s="783"/>
      <c r="G165" s="784"/>
      <c r="H165" s="445">
        <v>446</v>
      </c>
      <c r="I165" s="211">
        <v>27900</v>
      </c>
      <c r="J165" s="124"/>
      <c r="K165" s="119">
        <f t="shared" si="16"/>
        <v>0</v>
      </c>
      <c r="L165" s="530">
        <f t="shared" si="17"/>
        <v>446</v>
      </c>
      <c r="M165" s="125"/>
      <c r="N165" s="594">
        <f t="shared" si="21"/>
        <v>0</v>
      </c>
      <c r="O165" s="785">
        <v>0.14199999999999999</v>
      </c>
      <c r="P165" s="785"/>
      <c r="Q165" s="246">
        <v>10.5</v>
      </c>
      <c r="R165" s="33"/>
      <c r="S165" s="47"/>
      <c r="T165" s="74"/>
      <c r="U165" s="47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  <c r="BJ165" s="33"/>
    </row>
    <row r="166" spans="1:62" s="5" customFormat="1" ht="39.6" customHeight="1">
      <c r="A166" s="542" t="s">
        <v>1770</v>
      </c>
      <c r="B166" s="781" t="s">
        <v>238</v>
      </c>
      <c r="C166" s="782"/>
      <c r="D166" s="783" t="s">
        <v>1782</v>
      </c>
      <c r="E166" s="783"/>
      <c r="F166" s="783"/>
      <c r="G166" s="784"/>
      <c r="H166" s="445">
        <v>201</v>
      </c>
      <c r="I166" s="211">
        <v>12600</v>
      </c>
      <c r="J166" s="124"/>
      <c r="K166" s="119">
        <f t="shared" si="16"/>
        <v>0</v>
      </c>
      <c r="L166" s="530">
        <f t="shared" si="17"/>
        <v>201</v>
      </c>
      <c r="M166" s="125"/>
      <c r="N166" s="594">
        <f t="shared" si="21"/>
        <v>0</v>
      </c>
      <c r="O166" s="785">
        <v>4.5999999999999999E-2</v>
      </c>
      <c r="P166" s="785"/>
      <c r="Q166" s="246">
        <v>1.8</v>
      </c>
      <c r="R166" s="33"/>
      <c r="S166" s="47"/>
      <c r="T166" s="74"/>
      <c r="U166" s="47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</row>
    <row r="167" spans="1:62" s="5" customFormat="1" ht="24.6" customHeight="1">
      <c r="A167" s="542" t="s">
        <v>1771</v>
      </c>
      <c r="B167" s="781" t="s">
        <v>610</v>
      </c>
      <c r="C167" s="782"/>
      <c r="D167" s="783" t="s">
        <v>1782</v>
      </c>
      <c r="E167" s="783"/>
      <c r="F167" s="783"/>
      <c r="G167" s="784"/>
      <c r="H167" s="445">
        <v>76</v>
      </c>
      <c r="I167" s="211">
        <v>4800</v>
      </c>
      <c r="J167" s="124"/>
      <c r="K167" s="119">
        <f t="shared" si="16"/>
        <v>0</v>
      </c>
      <c r="L167" s="530">
        <f t="shared" si="17"/>
        <v>76</v>
      </c>
      <c r="M167" s="125"/>
      <c r="N167" s="594">
        <f t="shared" si="21"/>
        <v>0</v>
      </c>
      <c r="O167" s="785">
        <v>4.5999999999999999E-2</v>
      </c>
      <c r="P167" s="785"/>
      <c r="Q167" s="246">
        <v>1.8</v>
      </c>
      <c r="R167" s="33"/>
      <c r="S167" s="47"/>
      <c r="T167" s="74"/>
      <c r="U167" s="47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  <c r="BJ167" s="33"/>
    </row>
    <row r="168" spans="1:62" s="5" customFormat="1" ht="39.6" customHeight="1">
      <c r="A168" s="542" t="s">
        <v>1772</v>
      </c>
      <c r="B168" s="786" t="s">
        <v>238</v>
      </c>
      <c r="C168" s="787"/>
      <c r="D168" s="783" t="s">
        <v>1783</v>
      </c>
      <c r="E168" s="783"/>
      <c r="F168" s="783"/>
      <c r="G168" s="784"/>
      <c r="H168" s="445">
        <v>249</v>
      </c>
      <c r="I168" s="211">
        <v>15600</v>
      </c>
      <c r="J168" s="124"/>
      <c r="K168" s="487">
        <f t="shared" si="16"/>
        <v>0</v>
      </c>
      <c r="L168" s="530">
        <f t="shared" si="17"/>
        <v>249</v>
      </c>
      <c r="M168" s="125"/>
      <c r="N168" s="594">
        <f t="shared" si="21"/>
        <v>0</v>
      </c>
      <c r="O168" s="785">
        <v>4.5999999999999999E-2</v>
      </c>
      <c r="P168" s="785"/>
      <c r="Q168" s="246">
        <v>1.8</v>
      </c>
      <c r="R168" s="33"/>
      <c r="S168" s="47"/>
      <c r="T168" s="74"/>
      <c r="U168" s="47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  <c r="BJ168" s="33"/>
    </row>
    <row r="169" spans="1:62" s="5" customFormat="1" ht="24.6" customHeight="1">
      <c r="A169" s="542" t="s">
        <v>1773</v>
      </c>
      <c r="B169" s="781" t="s">
        <v>610</v>
      </c>
      <c r="C169" s="782"/>
      <c r="D169" s="783" t="s">
        <v>1783</v>
      </c>
      <c r="E169" s="783"/>
      <c r="F169" s="783"/>
      <c r="G169" s="784"/>
      <c r="H169" s="445">
        <v>125</v>
      </c>
      <c r="I169" s="211">
        <v>7800</v>
      </c>
      <c r="J169" s="124"/>
      <c r="K169" s="487">
        <f t="shared" si="16"/>
        <v>0</v>
      </c>
      <c r="L169" s="530">
        <f t="shared" si="17"/>
        <v>125</v>
      </c>
      <c r="M169" s="125"/>
      <c r="N169" s="594">
        <f t="shared" si="21"/>
        <v>0</v>
      </c>
      <c r="O169" s="785">
        <v>4.5999999999999999E-2</v>
      </c>
      <c r="P169" s="785"/>
      <c r="Q169" s="246">
        <v>1.8</v>
      </c>
      <c r="R169" s="33"/>
      <c r="S169" s="47"/>
      <c r="T169" s="74"/>
      <c r="U169" s="47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</row>
    <row r="170" spans="1:62" ht="24.6" customHeight="1">
      <c r="A170" s="542" t="s">
        <v>1774</v>
      </c>
      <c r="B170" s="781" t="s">
        <v>10</v>
      </c>
      <c r="C170" s="782"/>
      <c r="D170" s="783" t="s">
        <v>1782</v>
      </c>
      <c r="E170" s="783"/>
      <c r="F170" s="783"/>
      <c r="G170" s="784"/>
      <c r="H170" s="445">
        <v>420</v>
      </c>
      <c r="I170" s="211">
        <v>26300</v>
      </c>
      <c r="J170" s="124"/>
      <c r="K170" s="119">
        <f t="shared" si="16"/>
        <v>0</v>
      </c>
      <c r="L170" s="530">
        <f t="shared" si="17"/>
        <v>420</v>
      </c>
      <c r="M170" s="125"/>
      <c r="N170" s="594">
        <f t="shared" si="21"/>
        <v>0</v>
      </c>
      <c r="O170" s="785">
        <v>0.1</v>
      </c>
      <c r="P170" s="785"/>
      <c r="Q170" s="237">
        <v>9</v>
      </c>
      <c r="T170" s="74"/>
    </row>
    <row r="171" spans="1:62" ht="24.6" customHeight="1">
      <c r="A171" s="542" t="s">
        <v>1144</v>
      </c>
      <c r="B171" s="781" t="s">
        <v>10</v>
      </c>
      <c r="C171" s="782"/>
      <c r="D171" s="783" t="s">
        <v>1783</v>
      </c>
      <c r="E171" s="783"/>
      <c r="F171" s="783"/>
      <c r="G171" s="784"/>
      <c r="H171" s="445">
        <v>723</v>
      </c>
      <c r="I171" s="211">
        <v>45200</v>
      </c>
      <c r="J171" s="124"/>
      <c r="K171" s="119">
        <f t="shared" si="16"/>
        <v>0</v>
      </c>
      <c r="L171" s="530">
        <f t="shared" si="17"/>
        <v>723</v>
      </c>
      <c r="M171" s="125"/>
      <c r="N171" s="594">
        <f t="shared" si="21"/>
        <v>0</v>
      </c>
      <c r="O171" s="785">
        <v>0.1</v>
      </c>
      <c r="P171" s="785"/>
      <c r="Q171" s="237">
        <v>9</v>
      </c>
      <c r="T171" s="74"/>
    </row>
    <row r="172" spans="1:62" s="5" customFormat="1" ht="24.6" customHeight="1">
      <c r="A172" s="542" t="s">
        <v>1775</v>
      </c>
      <c r="B172" s="781" t="s">
        <v>239</v>
      </c>
      <c r="C172" s="782"/>
      <c r="D172" s="783" t="s">
        <v>1782</v>
      </c>
      <c r="E172" s="783"/>
      <c r="F172" s="783"/>
      <c r="G172" s="784"/>
      <c r="H172" s="445">
        <v>95</v>
      </c>
      <c r="I172" s="211">
        <v>6000</v>
      </c>
      <c r="J172" s="124"/>
      <c r="K172" s="119">
        <f t="shared" si="16"/>
        <v>0</v>
      </c>
      <c r="L172" s="530">
        <f t="shared" si="17"/>
        <v>95</v>
      </c>
      <c r="M172" s="125"/>
      <c r="N172" s="594">
        <f t="shared" si="21"/>
        <v>0</v>
      </c>
      <c r="O172" s="785">
        <v>4.7E-2</v>
      </c>
      <c r="P172" s="785"/>
      <c r="Q172" s="246">
        <v>2.4</v>
      </c>
      <c r="R172" s="33"/>
      <c r="S172" s="47"/>
      <c r="T172" s="74"/>
      <c r="U172" s="47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  <c r="BJ172" s="33"/>
    </row>
    <row r="173" spans="1:62" s="5" customFormat="1" ht="24.6" customHeight="1">
      <c r="A173" s="542" t="s">
        <v>1776</v>
      </c>
      <c r="B173" s="781" t="s">
        <v>247</v>
      </c>
      <c r="C173" s="782"/>
      <c r="D173" s="783" t="s">
        <v>1782</v>
      </c>
      <c r="E173" s="783"/>
      <c r="F173" s="783"/>
      <c r="G173" s="784"/>
      <c r="H173" s="445">
        <v>154</v>
      </c>
      <c r="I173" s="211">
        <v>9700</v>
      </c>
      <c r="J173" s="124"/>
      <c r="K173" s="119">
        <f t="shared" si="16"/>
        <v>0</v>
      </c>
      <c r="L173" s="530">
        <f t="shared" si="17"/>
        <v>154</v>
      </c>
      <c r="M173" s="125"/>
      <c r="N173" s="594">
        <f t="shared" si="21"/>
        <v>0</v>
      </c>
      <c r="O173" s="785">
        <v>2.9000000000000001E-2</v>
      </c>
      <c r="P173" s="785"/>
      <c r="Q173" s="246">
        <v>2</v>
      </c>
      <c r="R173" s="33"/>
      <c r="S173" s="47"/>
      <c r="T173" s="74"/>
      <c r="U173" s="47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  <c r="BJ173" s="33"/>
    </row>
    <row r="174" spans="1:62" ht="24.6" customHeight="1">
      <c r="A174" s="542" t="s">
        <v>1145</v>
      </c>
      <c r="B174" s="781" t="s">
        <v>67</v>
      </c>
      <c r="C174" s="782"/>
      <c r="D174" s="783" t="s">
        <v>1783</v>
      </c>
      <c r="E174" s="783"/>
      <c r="F174" s="783"/>
      <c r="G174" s="784"/>
      <c r="H174" s="445">
        <v>332</v>
      </c>
      <c r="I174" s="211">
        <v>20800</v>
      </c>
      <c r="J174" s="124"/>
      <c r="K174" s="119">
        <f t="shared" si="16"/>
        <v>0</v>
      </c>
      <c r="L174" s="530">
        <f t="shared" si="17"/>
        <v>332</v>
      </c>
      <c r="M174" s="125"/>
      <c r="N174" s="594">
        <f t="shared" si="21"/>
        <v>0</v>
      </c>
      <c r="O174" s="785">
        <v>0.1</v>
      </c>
      <c r="P174" s="785"/>
      <c r="Q174" s="237">
        <v>9</v>
      </c>
      <c r="T174" s="74"/>
    </row>
    <row r="175" spans="1:62" s="5" customFormat="1" ht="24.6" customHeight="1">
      <c r="A175" s="542" t="s">
        <v>1777</v>
      </c>
      <c r="B175" s="781" t="s">
        <v>567</v>
      </c>
      <c r="C175" s="782"/>
      <c r="D175" s="783" t="s">
        <v>1779</v>
      </c>
      <c r="E175" s="783"/>
      <c r="F175" s="783"/>
      <c r="G175" s="784"/>
      <c r="H175" s="445">
        <v>146</v>
      </c>
      <c r="I175" s="211">
        <v>9200</v>
      </c>
      <c r="J175" s="124"/>
      <c r="K175" s="119">
        <f t="shared" si="16"/>
        <v>0</v>
      </c>
      <c r="L175" s="530">
        <f t="shared" si="17"/>
        <v>146</v>
      </c>
      <c r="M175" s="125"/>
      <c r="N175" s="594">
        <f t="shared" si="21"/>
        <v>0</v>
      </c>
      <c r="O175" s="785">
        <v>2E-3</v>
      </c>
      <c r="P175" s="785"/>
      <c r="Q175" s="246">
        <v>2</v>
      </c>
      <c r="R175" s="33"/>
      <c r="S175" s="47"/>
      <c r="T175" s="74"/>
      <c r="U175" s="47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  <c r="BJ175" s="33"/>
    </row>
    <row r="176" spans="1:62" ht="54.6" customHeight="1">
      <c r="A176" s="542" t="s">
        <v>1727</v>
      </c>
      <c r="B176" s="781" t="s">
        <v>78</v>
      </c>
      <c r="C176" s="782"/>
      <c r="D176" s="783" t="s">
        <v>1784</v>
      </c>
      <c r="E176" s="783"/>
      <c r="F176" s="783"/>
      <c r="G176" s="784"/>
      <c r="H176" s="445">
        <v>95</v>
      </c>
      <c r="I176" s="211">
        <v>6000</v>
      </c>
      <c r="J176" s="124"/>
      <c r="K176" s="119">
        <f t="shared" si="16"/>
        <v>0</v>
      </c>
      <c r="L176" s="530">
        <f t="shared" si="17"/>
        <v>95</v>
      </c>
      <c r="M176" s="125"/>
      <c r="N176" s="594">
        <f t="shared" si="21"/>
        <v>0</v>
      </c>
      <c r="O176" s="785">
        <v>1.4999999999999999E-2</v>
      </c>
      <c r="P176" s="785"/>
      <c r="Q176" s="237">
        <v>1.04</v>
      </c>
      <c r="T176" s="74"/>
    </row>
    <row r="177" spans="1:62" s="5" customFormat="1" ht="24.6" customHeight="1">
      <c r="A177" s="542" t="s">
        <v>1778</v>
      </c>
      <c r="B177" s="781" t="s">
        <v>249</v>
      </c>
      <c r="C177" s="782"/>
      <c r="D177" s="783" t="s">
        <v>1779</v>
      </c>
      <c r="E177" s="783"/>
      <c r="F177" s="783"/>
      <c r="G177" s="784"/>
      <c r="H177" s="445">
        <v>30</v>
      </c>
      <c r="I177" s="211">
        <v>1900</v>
      </c>
      <c r="J177" s="124"/>
      <c r="K177" s="119">
        <f t="shared" si="16"/>
        <v>0</v>
      </c>
      <c r="L177" s="530">
        <f t="shared" si="17"/>
        <v>30</v>
      </c>
      <c r="M177" s="125"/>
      <c r="N177" s="594">
        <f t="shared" si="21"/>
        <v>0</v>
      </c>
      <c r="O177" s="785">
        <v>0.02</v>
      </c>
      <c r="P177" s="785"/>
      <c r="Q177" s="246">
        <v>0.1</v>
      </c>
      <c r="R177" s="33"/>
      <c r="S177" s="47"/>
      <c r="T177" s="74"/>
      <c r="U177" s="47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  <c r="BJ177" s="33"/>
    </row>
    <row r="178" spans="1:62" ht="24.6" customHeight="1">
      <c r="A178" s="542" t="s">
        <v>1146</v>
      </c>
      <c r="B178" s="781" t="s">
        <v>86</v>
      </c>
      <c r="C178" s="782"/>
      <c r="D178" s="783" t="s">
        <v>1786</v>
      </c>
      <c r="E178" s="783"/>
      <c r="F178" s="783"/>
      <c r="G178" s="784"/>
      <c r="H178" s="445">
        <v>95</v>
      </c>
      <c r="I178" s="211">
        <v>6000</v>
      </c>
      <c r="J178" s="124"/>
      <c r="K178" s="119">
        <f t="shared" si="16"/>
        <v>0</v>
      </c>
      <c r="L178" s="530">
        <f t="shared" si="17"/>
        <v>95</v>
      </c>
      <c r="M178" s="125"/>
      <c r="N178" s="594">
        <f t="shared" si="21"/>
        <v>0</v>
      </c>
      <c r="O178" s="785">
        <v>2E-3</v>
      </c>
      <c r="P178" s="785"/>
      <c r="Q178" s="237">
        <v>0.23</v>
      </c>
      <c r="T178" s="74"/>
    </row>
    <row r="179" spans="1:62" ht="24.6" customHeight="1">
      <c r="A179" s="542" t="s">
        <v>1138</v>
      </c>
      <c r="B179" s="686" t="s">
        <v>146</v>
      </c>
      <c r="C179" s="687"/>
      <c r="D179" s="687"/>
      <c r="E179" s="687"/>
      <c r="F179" s="687"/>
      <c r="G179" s="688"/>
      <c r="H179" s="445">
        <v>611</v>
      </c>
      <c r="I179" s="211">
        <v>38200</v>
      </c>
      <c r="J179" s="124"/>
      <c r="K179" s="119">
        <f t="shared" si="16"/>
        <v>0</v>
      </c>
      <c r="L179" s="530">
        <f t="shared" si="17"/>
        <v>611</v>
      </c>
      <c r="M179" s="125"/>
      <c r="N179" s="594">
        <f t="shared" si="21"/>
        <v>0</v>
      </c>
      <c r="O179" s="827">
        <v>8.9999999999999993E-3</v>
      </c>
      <c r="P179" s="827"/>
      <c r="Q179" s="246">
        <v>0.91</v>
      </c>
      <c r="T179" s="74"/>
    </row>
    <row r="180" spans="1:62" s="44" customFormat="1" ht="18" customHeight="1">
      <c r="A180" s="257" t="s">
        <v>190</v>
      </c>
      <c r="B180" s="93"/>
      <c r="C180" s="93"/>
      <c r="D180" s="93"/>
      <c r="E180" s="93"/>
      <c r="F180" s="68"/>
      <c r="G180" s="68"/>
      <c r="H180" s="126"/>
      <c r="I180" s="126"/>
      <c r="J180" s="127"/>
      <c r="K180" s="128"/>
      <c r="L180" s="129"/>
      <c r="M180" s="65"/>
      <c r="N180" s="130"/>
      <c r="O180" s="131"/>
      <c r="P180" s="131"/>
      <c r="Q180" s="258"/>
      <c r="R180" s="47"/>
      <c r="S180" s="57"/>
      <c r="T180" s="57"/>
      <c r="U180" s="57"/>
      <c r="V180" s="57"/>
      <c r="W180" s="57"/>
      <c r="X180" s="57"/>
      <c r="Y180" s="57"/>
      <c r="Z180" s="57"/>
      <c r="AA180" s="57"/>
      <c r="AB180" s="57"/>
      <c r="AC180" s="57"/>
      <c r="AD180" s="57"/>
      <c r="AE180" s="57"/>
      <c r="AF180" s="57"/>
      <c r="AG180" s="57"/>
      <c r="AH180" s="57"/>
      <c r="AI180" s="57"/>
      <c r="AJ180" s="57"/>
      <c r="AK180" s="57"/>
      <c r="AL180" s="57"/>
      <c r="AM180" s="57"/>
      <c r="AN180" s="57"/>
      <c r="AO180" s="57"/>
      <c r="AP180" s="57"/>
      <c r="AQ180" s="57"/>
      <c r="AR180" s="57"/>
    </row>
    <row r="181" spans="1:62">
      <c r="A181" s="818" t="str">
        <f>'Бытовая серия'!A129:Q129</f>
        <v>www.generalaircond.ru</v>
      </c>
      <c r="B181" s="819"/>
      <c r="C181" s="819"/>
      <c r="D181" s="819"/>
      <c r="E181" s="819"/>
      <c r="F181" s="819"/>
      <c r="G181" s="819"/>
      <c r="H181" s="819"/>
      <c r="I181" s="819"/>
      <c r="J181" s="819"/>
      <c r="K181" s="819"/>
      <c r="L181" s="819"/>
      <c r="M181" s="819"/>
      <c r="N181" s="819"/>
      <c r="O181" s="819"/>
      <c r="P181" s="819"/>
      <c r="Q181" s="820"/>
      <c r="AS181" s="47"/>
      <c r="AT181" s="47"/>
      <c r="AU181" s="47"/>
      <c r="AV181" s="47"/>
      <c r="AW181" s="47"/>
      <c r="AX181" s="47"/>
      <c r="AY181" s="47"/>
      <c r="AZ181" s="47"/>
      <c r="BA181" s="47"/>
      <c r="BB181" s="47"/>
      <c r="BC181" s="47"/>
      <c r="BD181" s="47"/>
    </row>
    <row r="182" spans="1:62">
      <c r="A182" s="821"/>
      <c r="B182" s="822"/>
      <c r="C182" s="822"/>
      <c r="D182" s="822"/>
      <c r="E182" s="822"/>
      <c r="F182" s="822"/>
      <c r="G182" s="822"/>
      <c r="H182" s="822"/>
      <c r="I182" s="822"/>
      <c r="J182" s="822"/>
      <c r="K182" s="822"/>
      <c r="L182" s="822"/>
      <c r="M182" s="822"/>
      <c r="N182" s="822"/>
      <c r="O182" s="822"/>
      <c r="P182" s="822"/>
      <c r="Q182" s="823"/>
      <c r="AS182" s="47"/>
      <c r="AT182" s="47"/>
      <c r="AU182" s="47"/>
      <c r="AV182" s="47"/>
      <c r="AW182" s="47"/>
      <c r="AX182" s="47"/>
      <c r="AY182" s="47"/>
      <c r="AZ182" s="47"/>
      <c r="BA182" s="47"/>
      <c r="BB182" s="47"/>
      <c r="BC182" s="47"/>
      <c r="BD182" s="47"/>
    </row>
    <row r="183" spans="1:62">
      <c r="A183" s="824" t="str">
        <f>'Бытовая серия'!A131:Q131</f>
        <v>компания "АЯКМосква"</v>
      </c>
      <c r="B183" s="825"/>
      <c r="C183" s="825"/>
      <c r="D183" s="825"/>
      <c r="E183" s="825"/>
      <c r="F183" s="825"/>
      <c r="G183" s="825"/>
      <c r="H183" s="825"/>
      <c r="I183" s="825"/>
      <c r="J183" s="825"/>
      <c r="K183" s="825"/>
      <c r="L183" s="825"/>
      <c r="M183" s="825"/>
      <c r="N183" s="825"/>
      <c r="O183" s="825"/>
      <c r="P183" s="825"/>
      <c r="Q183" s="826"/>
      <c r="AS183" s="47"/>
      <c r="AT183" s="47"/>
      <c r="AU183" s="47"/>
      <c r="AV183" s="47"/>
      <c r="AW183" s="47"/>
      <c r="AX183" s="47"/>
      <c r="AY183" s="47"/>
      <c r="AZ183" s="47"/>
      <c r="BA183" s="47"/>
      <c r="BB183" s="47"/>
      <c r="BC183" s="47"/>
      <c r="BD183" s="47"/>
    </row>
    <row r="184" spans="1:62">
      <c r="A184" s="824" t="str">
        <f>'Бытовая серия'!A132:Q132</f>
        <v>111020, г. Москва, ул. 2я Синичкина, д. 9А, Бизнесцентр Синица Плаза</v>
      </c>
      <c r="B184" s="825"/>
      <c r="C184" s="825"/>
      <c r="D184" s="825"/>
      <c r="E184" s="825"/>
      <c r="F184" s="825"/>
      <c r="G184" s="825"/>
      <c r="H184" s="825"/>
      <c r="I184" s="825"/>
      <c r="J184" s="825"/>
      <c r="K184" s="825"/>
      <c r="L184" s="825"/>
      <c r="M184" s="825"/>
      <c r="N184" s="825"/>
      <c r="O184" s="825"/>
      <c r="P184" s="825"/>
      <c r="Q184" s="826"/>
      <c r="AS184" s="47"/>
      <c r="AT184" s="47"/>
      <c r="AU184" s="47"/>
      <c r="AV184" s="47"/>
      <c r="AW184" s="47"/>
      <c r="AX184" s="47"/>
      <c r="AY184" s="47"/>
      <c r="AZ184" s="47"/>
      <c r="BA184" s="47"/>
      <c r="BB184" s="47"/>
      <c r="BC184" s="47"/>
      <c r="BD184" s="47"/>
    </row>
    <row r="185" spans="1:62" ht="13.5" thickBot="1">
      <c r="A185" s="815" t="str">
        <f>'Бытовая серия'!A133:Q133</f>
        <v>Тел./факс: 88002345605</v>
      </c>
      <c r="B185" s="816"/>
      <c r="C185" s="816"/>
      <c r="D185" s="816"/>
      <c r="E185" s="816"/>
      <c r="F185" s="816"/>
      <c r="G185" s="816"/>
      <c r="H185" s="816"/>
      <c r="I185" s="816"/>
      <c r="J185" s="816"/>
      <c r="K185" s="816"/>
      <c r="L185" s="816"/>
      <c r="M185" s="816"/>
      <c r="N185" s="816"/>
      <c r="O185" s="816"/>
      <c r="P185" s="816"/>
      <c r="Q185" s="817"/>
      <c r="AS185" s="47"/>
      <c r="AT185" s="47"/>
      <c r="AU185" s="47"/>
      <c r="AV185" s="47"/>
      <c r="AW185" s="47"/>
      <c r="AX185" s="47"/>
      <c r="AY185" s="47"/>
      <c r="AZ185" s="47"/>
      <c r="BA185" s="47"/>
      <c r="BB185" s="47"/>
      <c r="BC185" s="47"/>
      <c r="BD185" s="47"/>
    </row>
    <row r="186" spans="1:62" s="47" customFormat="1" ht="21" customHeight="1">
      <c r="G186" s="62"/>
    </row>
    <row r="187" spans="1:62" s="47" customFormat="1">
      <c r="G187" s="62"/>
    </row>
    <row r="188" spans="1:62" s="47" customFormat="1" ht="15" customHeight="1">
      <c r="G188" s="62"/>
    </row>
    <row r="189" spans="1:62" s="47" customFormat="1">
      <c r="G189" s="62"/>
    </row>
    <row r="190" spans="1:62" s="47" customFormat="1" ht="15" customHeight="1">
      <c r="G190" s="62"/>
    </row>
    <row r="191" spans="1:62" s="47" customFormat="1">
      <c r="G191" s="62"/>
    </row>
    <row r="192" spans="1:62" s="47" customFormat="1" ht="13.5" customHeight="1">
      <c r="G192" s="62"/>
    </row>
    <row r="193" spans="7:7" s="47" customFormat="1">
      <c r="G193" s="62"/>
    </row>
    <row r="194" spans="7:7" s="47" customFormat="1" ht="13.5" customHeight="1">
      <c r="G194" s="62"/>
    </row>
    <row r="195" spans="7:7" s="47" customFormat="1" ht="15" customHeight="1">
      <c r="G195" s="62"/>
    </row>
    <row r="196" spans="7:7" s="47" customFormat="1">
      <c r="G196" s="62"/>
    </row>
    <row r="197" spans="7:7" s="47" customFormat="1" ht="15" customHeight="1">
      <c r="G197" s="62"/>
    </row>
    <row r="198" spans="7:7" s="47" customFormat="1">
      <c r="G198" s="62"/>
    </row>
    <row r="199" spans="7:7" s="47" customFormat="1">
      <c r="G199" s="62"/>
    </row>
    <row r="200" spans="7:7" s="47" customFormat="1" ht="13.5" customHeight="1">
      <c r="G200" s="62"/>
    </row>
    <row r="201" spans="7:7" s="47" customFormat="1" ht="15" customHeight="1">
      <c r="G201" s="62"/>
    </row>
    <row r="202" spans="7:7" s="47" customFormat="1">
      <c r="G202" s="62"/>
    </row>
    <row r="203" spans="7:7" s="47" customFormat="1" ht="15" customHeight="1">
      <c r="G203" s="62"/>
    </row>
    <row r="204" spans="7:7" s="47" customFormat="1">
      <c r="G204" s="62"/>
    </row>
    <row r="205" spans="7:7" s="47" customFormat="1" ht="15" customHeight="1">
      <c r="G205" s="62"/>
    </row>
    <row r="206" spans="7:7" s="47" customFormat="1">
      <c r="G206" s="62"/>
    </row>
    <row r="207" spans="7:7" s="47" customFormat="1" ht="15" customHeight="1">
      <c r="G207" s="62"/>
    </row>
    <row r="208" spans="7:7" s="47" customFormat="1">
      <c r="G208" s="62"/>
    </row>
    <row r="209" spans="7:7" s="47" customFormat="1">
      <c r="G209" s="62"/>
    </row>
    <row r="210" spans="7:7" s="47" customFormat="1">
      <c r="G210" s="62"/>
    </row>
    <row r="211" spans="7:7" s="47" customFormat="1" ht="16.5" customHeight="1">
      <c r="G211" s="62"/>
    </row>
    <row r="212" spans="7:7" s="47" customFormat="1" ht="16.5" customHeight="1">
      <c r="G212" s="62"/>
    </row>
    <row r="213" spans="7:7" s="47" customFormat="1" ht="16.5" customHeight="1">
      <c r="G213" s="62"/>
    </row>
    <row r="214" spans="7:7" s="47" customFormat="1" ht="16.5" customHeight="1">
      <c r="G214" s="62"/>
    </row>
    <row r="215" spans="7:7" s="47" customFormat="1" ht="16.5" customHeight="1">
      <c r="G215" s="62"/>
    </row>
    <row r="216" spans="7:7" s="47" customFormat="1" ht="16.5" customHeight="1">
      <c r="G216" s="62"/>
    </row>
    <row r="217" spans="7:7" s="47" customFormat="1" ht="16.5" customHeight="1">
      <c r="G217" s="62"/>
    </row>
    <row r="218" spans="7:7" s="47" customFormat="1" ht="16.5" customHeight="1">
      <c r="G218" s="62"/>
    </row>
    <row r="219" spans="7:7" s="47" customFormat="1" ht="16.5" customHeight="1">
      <c r="G219" s="62"/>
    </row>
    <row r="220" spans="7:7" s="47" customFormat="1" ht="16.5" customHeight="1">
      <c r="G220" s="62"/>
    </row>
    <row r="221" spans="7:7" s="47" customFormat="1" ht="16.5" customHeight="1">
      <c r="G221" s="62"/>
    </row>
    <row r="222" spans="7:7" s="47" customFormat="1">
      <c r="G222" s="62"/>
    </row>
    <row r="223" spans="7:7" s="47" customFormat="1" ht="16.5" customHeight="1">
      <c r="G223" s="62"/>
    </row>
    <row r="224" spans="7:7" s="47" customFormat="1" ht="16.5" customHeight="1">
      <c r="G224" s="62"/>
    </row>
    <row r="225" spans="7:7" s="47" customFormat="1" ht="16.5" customHeight="1">
      <c r="G225" s="62"/>
    </row>
    <row r="226" spans="7:7" s="47" customFormat="1" ht="16.5" customHeight="1">
      <c r="G226" s="62"/>
    </row>
    <row r="227" spans="7:7" s="47" customFormat="1" ht="16.5" customHeight="1">
      <c r="G227" s="62"/>
    </row>
    <row r="228" spans="7:7" s="47" customFormat="1">
      <c r="G228" s="62"/>
    </row>
    <row r="229" spans="7:7" s="47" customFormat="1" ht="12.75" customHeight="1">
      <c r="G229" s="62"/>
    </row>
    <row r="230" spans="7:7" s="47" customFormat="1" ht="12.75" customHeight="1">
      <c r="G230" s="62"/>
    </row>
    <row r="231" spans="7:7" s="47" customFormat="1">
      <c r="G231" s="62"/>
    </row>
    <row r="232" spans="7:7" s="47" customFormat="1" ht="27.75" customHeight="1">
      <c r="G232" s="62"/>
    </row>
    <row r="233" spans="7:7" s="47" customFormat="1">
      <c r="G233" s="62"/>
    </row>
  </sheetData>
  <customSheetViews>
    <customSheetView guid="{FA833650-9147-48FF-9246-B3943D91CD8D}" scale="75" showPageBreaks="1" printArea="1" hiddenColumns="1" view="pageBreakPreview">
      <pane ySplit="7" topLeftCell="A113" activePane="bottomLeft" state="frozen"/>
      <selection pane="bottomLeft"/>
      <rowBreaks count="1" manualBreakCount="1">
        <brk id="70" max="18" man="1"/>
      </rowBreaks>
      <pageMargins left="0.70866141732283472" right="0.70866141732283472" top="0.74803149606299213" bottom="0.74803149606299213" header="0.31496062992125984" footer="0.31496062992125984"/>
      <pageSetup paperSize="9" scale="40" orientation="portrait" r:id="rId1"/>
    </customSheetView>
  </customSheetViews>
  <mergeCells count="479">
    <mergeCell ref="A37:A39"/>
    <mergeCell ref="C37:C39"/>
    <mergeCell ref="D37:D39"/>
    <mergeCell ref="E37:E39"/>
    <mergeCell ref="F37:F39"/>
    <mergeCell ref="G37:G39"/>
    <mergeCell ref="A57:A59"/>
    <mergeCell ref="C57:C59"/>
    <mergeCell ref="D57:D59"/>
    <mergeCell ref="E57:E59"/>
    <mergeCell ref="F57:F59"/>
    <mergeCell ref="G57:G59"/>
    <mergeCell ref="C54:C56"/>
    <mergeCell ref="D54:D56"/>
    <mergeCell ref="E54:E56"/>
    <mergeCell ref="F54:F56"/>
    <mergeCell ref="G54:G56"/>
    <mergeCell ref="C48:C50"/>
    <mergeCell ref="G48:G50"/>
    <mergeCell ref="A40:M40"/>
    <mergeCell ref="A41:Q41"/>
    <mergeCell ref="A42:A44"/>
    <mergeCell ref="A45:A47"/>
    <mergeCell ref="A48:A50"/>
    <mergeCell ref="I37:I39"/>
    <mergeCell ref="L37:L39"/>
    <mergeCell ref="A83:A85"/>
    <mergeCell ref="C83:C85"/>
    <mergeCell ref="D83:D85"/>
    <mergeCell ref="E83:E85"/>
    <mergeCell ref="F83:F85"/>
    <mergeCell ref="G83:G85"/>
    <mergeCell ref="I83:I85"/>
    <mergeCell ref="L83:L85"/>
    <mergeCell ref="A72:M72"/>
    <mergeCell ref="A73:Q73"/>
    <mergeCell ref="A77:A79"/>
    <mergeCell ref="C77:C79"/>
    <mergeCell ref="D77:D79"/>
    <mergeCell ref="E77:E79"/>
    <mergeCell ref="F77:F79"/>
    <mergeCell ref="G77:G79"/>
    <mergeCell ref="A69:A71"/>
    <mergeCell ref="C69:C71"/>
    <mergeCell ref="D69:D71"/>
    <mergeCell ref="E69:E71"/>
    <mergeCell ref="F69:F71"/>
    <mergeCell ref="G69:G71"/>
    <mergeCell ref="A31:A33"/>
    <mergeCell ref="C31:C33"/>
    <mergeCell ref="D31:D33"/>
    <mergeCell ref="E31:E33"/>
    <mergeCell ref="F31:F33"/>
    <mergeCell ref="G31:G33"/>
    <mergeCell ref="I31:I33"/>
    <mergeCell ref="L31:L33"/>
    <mergeCell ref="A34:A36"/>
    <mergeCell ref="C34:C36"/>
    <mergeCell ref="D34:D36"/>
    <mergeCell ref="E34:E36"/>
    <mergeCell ref="F34:F36"/>
    <mergeCell ref="G34:G36"/>
    <mergeCell ref="I34:I36"/>
    <mergeCell ref="L34:L36"/>
    <mergeCell ref="A25:A27"/>
    <mergeCell ref="C25:C27"/>
    <mergeCell ref="D25:D27"/>
    <mergeCell ref="E25:E27"/>
    <mergeCell ref="F25:F27"/>
    <mergeCell ref="G25:G27"/>
    <mergeCell ref="I25:I27"/>
    <mergeCell ref="L25:L27"/>
    <mergeCell ref="A28:A30"/>
    <mergeCell ref="C28:C30"/>
    <mergeCell ref="D28:D30"/>
    <mergeCell ref="E28:E30"/>
    <mergeCell ref="F28:F30"/>
    <mergeCell ref="G28:G30"/>
    <mergeCell ref="I28:I30"/>
    <mergeCell ref="L28:L30"/>
    <mergeCell ref="A19:A21"/>
    <mergeCell ref="C19:C21"/>
    <mergeCell ref="D19:D21"/>
    <mergeCell ref="E19:E21"/>
    <mergeCell ref="F19:F21"/>
    <mergeCell ref="G19:G21"/>
    <mergeCell ref="I19:I21"/>
    <mergeCell ref="L19:L21"/>
    <mergeCell ref="A22:A24"/>
    <mergeCell ref="C22:C24"/>
    <mergeCell ref="D22:D24"/>
    <mergeCell ref="E22:E24"/>
    <mergeCell ref="F22:F24"/>
    <mergeCell ref="G22:G24"/>
    <mergeCell ref="I22:I24"/>
    <mergeCell ref="L22:L24"/>
    <mergeCell ref="A8:M8"/>
    <mergeCell ref="A9:Q9"/>
    <mergeCell ref="A10:A12"/>
    <mergeCell ref="C10:C12"/>
    <mergeCell ref="D10:D12"/>
    <mergeCell ref="E10:E12"/>
    <mergeCell ref="F10:F12"/>
    <mergeCell ref="G10:G12"/>
    <mergeCell ref="I10:I12"/>
    <mergeCell ref="L10:L12"/>
    <mergeCell ref="A13:A15"/>
    <mergeCell ref="C13:C15"/>
    <mergeCell ref="D13:D15"/>
    <mergeCell ref="E13:E15"/>
    <mergeCell ref="F13:F15"/>
    <mergeCell ref="G13:G15"/>
    <mergeCell ref="I13:I15"/>
    <mergeCell ref="L13:L15"/>
    <mergeCell ref="A16:A18"/>
    <mergeCell ref="C16:C18"/>
    <mergeCell ref="D16:D18"/>
    <mergeCell ref="E16:E18"/>
    <mergeCell ref="F16:F18"/>
    <mergeCell ref="G16:G18"/>
    <mergeCell ref="I16:I18"/>
    <mergeCell ref="L16:L18"/>
    <mergeCell ref="I63:I65"/>
    <mergeCell ref="L63:L65"/>
    <mergeCell ref="I69:I71"/>
    <mergeCell ref="L69:L71"/>
    <mergeCell ref="C66:C68"/>
    <mergeCell ref="D66:D68"/>
    <mergeCell ref="E66:E68"/>
    <mergeCell ref="F66:F68"/>
    <mergeCell ref="G66:G68"/>
    <mergeCell ref="I66:I68"/>
    <mergeCell ref="L66:L68"/>
    <mergeCell ref="I54:I56"/>
    <mergeCell ref="L54:L56"/>
    <mergeCell ref="C60:C62"/>
    <mergeCell ref="D60:D62"/>
    <mergeCell ref="E60:E62"/>
    <mergeCell ref="F60:F62"/>
    <mergeCell ref="G60:G62"/>
    <mergeCell ref="I60:I62"/>
    <mergeCell ref="L60:L62"/>
    <mergeCell ref="I57:I59"/>
    <mergeCell ref="L57:L59"/>
    <mergeCell ref="I48:I50"/>
    <mergeCell ref="L48:L50"/>
    <mergeCell ref="C51:C53"/>
    <mergeCell ref="D51:D53"/>
    <mergeCell ref="E51:E53"/>
    <mergeCell ref="F51:F53"/>
    <mergeCell ref="G51:G53"/>
    <mergeCell ref="I51:I53"/>
    <mergeCell ref="L51:L53"/>
    <mergeCell ref="B179:G179"/>
    <mergeCell ref="O176:P176"/>
    <mergeCell ref="O178:P178"/>
    <mergeCell ref="O157:P157"/>
    <mergeCell ref="O154:P154"/>
    <mergeCell ref="O152:P152"/>
    <mergeCell ref="O156:P156"/>
    <mergeCell ref="O153:P153"/>
    <mergeCell ref="O155:P155"/>
    <mergeCell ref="B158:C158"/>
    <mergeCell ref="D158:G158"/>
    <mergeCell ref="B159:C159"/>
    <mergeCell ref="D159:G159"/>
    <mergeCell ref="B160:C160"/>
    <mergeCell ref="D160:G160"/>
    <mergeCell ref="B156:C156"/>
    <mergeCell ref="D156:G156"/>
    <mergeCell ref="B153:C153"/>
    <mergeCell ref="D153:G153"/>
    <mergeCell ref="B154:C154"/>
    <mergeCell ref="D154:G154"/>
    <mergeCell ref="B155:C155"/>
    <mergeCell ref="D155:G155"/>
    <mergeCell ref="B157:C157"/>
    <mergeCell ref="O136:P136"/>
    <mergeCell ref="L129:L131"/>
    <mergeCell ref="L117:L119"/>
    <mergeCell ref="L126:L128"/>
    <mergeCell ref="D114:D116"/>
    <mergeCell ref="F114:F116"/>
    <mergeCell ref="L114:L116"/>
    <mergeCell ref="I117:I119"/>
    <mergeCell ref="I120:I122"/>
    <mergeCell ref="I123:I125"/>
    <mergeCell ref="A135:M135"/>
    <mergeCell ref="D132:D134"/>
    <mergeCell ref="A117:A119"/>
    <mergeCell ref="A123:A125"/>
    <mergeCell ref="A120:A122"/>
    <mergeCell ref="A129:A131"/>
    <mergeCell ref="I126:I128"/>
    <mergeCell ref="I129:I131"/>
    <mergeCell ref="E132:E134"/>
    <mergeCell ref="F132:F134"/>
    <mergeCell ref="G132:G134"/>
    <mergeCell ref="G117:G119"/>
    <mergeCell ref="L120:L122"/>
    <mergeCell ref="D123:D125"/>
    <mergeCell ref="O163:P163"/>
    <mergeCell ref="A126:A128"/>
    <mergeCell ref="C126:C128"/>
    <mergeCell ref="A132:A134"/>
    <mergeCell ref="L132:L134"/>
    <mergeCell ref="G129:G131"/>
    <mergeCell ref="I132:I134"/>
    <mergeCell ref="F129:F131"/>
    <mergeCell ref="I77:I79"/>
    <mergeCell ref="L77:L79"/>
    <mergeCell ref="A86:A88"/>
    <mergeCell ref="C86:C88"/>
    <mergeCell ref="F86:F88"/>
    <mergeCell ref="G86:G88"/>
    <mergeCell ref="I86:I88"/>
    <mergeCell ref="L86:L88"/>
    <mergeCell ref="C132:C134"/>
    <mergeCell ref="D86:D88"/>
    <mergeCell ref="E126:E128"/>
    <mergeCell ref="F126:F128"/>
    <mergeCell ref="G114:G116"/>
    <mergeCell ref="E120:E122"/>
    <mergeCell ref="D120:D122"/>
    <mergeCell ref="E114:E116"/>
    <mergeCell ref="G80:G82"/>
    <mergeCell ref="A185:Q185"/>
    <mergeCell ref="A181:Q181"/>
    <mergeCell ref="A182:Q182"/>
    <mergeCell ref="O147:P147"/>
    <mergeCell ref="O141:P141"/>
    <mergeCell ref="O140:P140"/>
    <mergeCell ref="A183:Q183"/>
    <mergeCell ref="A184:Q184"/>
    <mergeCell ref="O162:P162"/>
    <mergeCell ref="O142:P142"/>
    <mergeCell ref="O150:P150"/>
    <mergeCell ref="O166:P166"/>
    <mergeCell ref="O167:P167"/>
    <mergeCell ref="O172:P172"/>
    <mergeCell ref="O164:P164"/>
    <mergeCell ref="O173:P173"/>
    <mergeCell ref="O159:P159"/>
    <mergeCell ref="O160:P160"/>
    <mergeCell ref="O175:P175"/>
    <mergeCell ref="O177:P177"/>
    <mergeCell ref="O151:P151"/>
    <mergeCell ref="O179:P179"/>
    <mergeCell ref="O161:P161"/>
    <mergeCell ref="L94:L96"/>
    <mergeCell ref="I114:I116"/>
    <mergeCell ref="L89:L91"/>
    <mergeCell ref="A5:A7"/>
    <mergeCell ref="C5:D5"/>
    <mergeCell ref="E5:F5"/>
    <mergeCell ref="G5:G7"/>
    <mergeCell ref="J5:J7"/>
    <mergeCell ref="Q5:Q7"/>
    <mergeCell ref="C6:C7"/>
    <mergeCell ref="D6:D7"/>
    <mergeCell ref="I5:I7"/>
    <mergeCell ref="E86:E88"/>
    <mergeCell ref="D74:D76"/>
    <mergeCell ref="E74:E76"/>
    <mergeCell ref="F74:F76"/>
    <mergeCell ref="G89:G91"/>
    <mergeCell ref="I89:I91"/>
    <mergeCell ref="F89:F91"/>
    <mergeCell ref="G74:G76"/>
    <mergeCell ref="I74:I76"/>
    <mergeCell ref="L74:L76"/>
    <mergeCell ref="D48:D50"/>
    <mergeCell ref="E48:E50"/>
    <mergeCell ref="L97:L99"/>
    <mergeCell ref="G109:G111"/>
    <mergeCell ref="I109:I111"/>
    <mergeCell ref="L109:L111"/>
    <mergeCell ref="A103:A105"/>
    <mergeCell ref="C103:C105"/>
    <mergeCell ref="D103:D105"/>
    <mergeCell ref="E103:E105"/>
    <mergeCell ref="F103:F105"/>
    <mergeCell ref="G103:G105"/>
    <mergeCell ref="I103:I105"/>
    <mergeCell ref="L103:L105"/>
    <mergeCell ref="A106:A108"/>
    <mergeCell ref="C106:C108"/>
    <mergeCell ref="D106:D108"/>
    <mergeCell ref="G100:G102"/>
    <mergeCell ref="I100:I102"/>
    <mergeCell ref="L100:L102"/>
    <mergeCell ref="L123:L125"/>
    <mergeCell ref="C120:C122"/>
    <mergeCell ref="G120:G122"/>
    <mergeCell ref="F120:F122"/>
    <mergeCell ref="E117:E119"/>
    <mergeCell ref="F117:F119"/>
    <mergeCell ref="C117:C119"/>
    <mergeCell ref="D117:D119"/>
    <mergeCell ref="E106:E108"/>
    <mergeCell ref="L106:L108"/>
    <mergeCell ref="A112:M112"/>
    <mergeCell ref="A113:Q113"/>
    <mergeCell ref="A114:A116"/>
    <mergeCell ref="C114:C116"/>
    <mergeCell ref="A109:A111"/>
    <mergeCell ref="C109:C111"/>
    <mergeCell ref="D109:D111"/>
    <mergeCell ref="E109:E111"/>
    <mergeCell ref="F109:F111"/>
    <mergeCell ref="A74:A76"/>
    <mergeCell ref="C74:C76"/>
    <mergeCell ref="F106:F108"/>
    <mergeCell ref="A92:M92"/>
    <mergeCell ref="C89:C91"/>
    <mergeCell ref="D89:D91"/>
    <mergeCell ref="E89:E91"/>
    <mergeCell ref="I97:I99"/>
    <mergeCell ref="G106:G108"/>
    <mergeCell ref="I106:I108"/>
    <mergeCell ref="D94:D96"/>
    <mergeCell ref="E94:E96"/>
    <mergeCell ref="F94:F96"/>
    <mergeCell ref="G94:G96"/>
    <mergeCell ref="I94:I96"/>
    <mergeCell ref="A89:A91"/>
    <mergeCell ref="I80:I82"/>
    <mergeCell ref="L80:L82"/>
    <mergeCell ref="A93:Q93"/>
    <mergeCell ref="G97:G99"/>
    <mergeCell ref="A97:A99"/>
    <mergeCell ref="F97:F99"/>
    <mergeCell ref="A80:A82"/>
    <mergeCell ref="C80:C82"/>
    <mergeCell ref="C129:C131"/>
    <mergeCell ref="D129:D131"/>
    <mergeCell ref="E129:E131"/>
    <mergeCell ref="E123:E125"/>
    <mergeCell ref="F123:F125"/>
    <mergeCell ref="G123:G125"/>
    <mergeCell ref="D126:D128"/>
    <mergeCell ref="G126:G128"/>
    <mergeCell ref="C123:C125"/>
    <mergeCell ref="D80:D82"/>
    <mergeCell ref="E80:E82"/>
    <mergeCell ref="C97:C99"/>
    <mergeCell ref="D97:D99"/>
    <mergeCell ref="E97:E99"/>
    <mergeCell ref="F80:F82"/>
    <mergeCell ref="A100:A102"/>
    <mergeCell ref="C100:C102"/>
    <mergeCell ref="D100:D102"/>
    <mergeCell ref="E100:E102"/>
    <mergeCell ref="F100:F102"/>
    <mergeCell ref="A94:A96"/>
    <mergeCell ref="C94:C96"/>
    <mergeCell ref="A51:A53"/>
    <mergeCell ref="A54:A56"/>
    <mergeCell ref="A60:A62"/>
    <mergeCell ref="A66:A68"/>
    <mergeCell ref="C42:C44"/>
    <mergeCell ref="D42:D44"/>
    <mergeCell ref="E42:E44"/>
    <mergeCell ref="F42:F44"/>
    <mergeCell ref="G42:G44"/>
    <mergeCell ref="F48:F50"/>
    <mergeCell ref="A63:A65"/>
    <mergeCell ref="C63:C65"/>
    <mergeCell ref="D63:D65"/>
    <mergeCell ref="E63:E65"/>
    <mergeCell ref="F63:F65"/>
    <mergeCell ref="G63:G65"/>
    <mergeCell ref="I42:I44"/>
    <mergeCell ref="L42:L44"/>
    <mergeCell ref="C45:C47"/>
    <mergeCell ref="D45:D47"/>
    <mergeCell ref="E45:E47"/>
    <mergeCell ref="F45:F47"/>
    <mergeCell ref="G45:G47"/>
    <mergeCell ref="I45:I47"/>
    <mergeCell ref="L45:L47"/>
    <mergeCell ref="L3:M3"/>
    <mergeCell ref="O3:P3"/>
    <mergeCell ref="N5:N7"/>
    <mergeCell ref="O5:O7"/>
    <mergeCell ref="P5:P7"/>
    <mergeCell ref="E6:E7"/>
    <mergeCell ref="F6:F7"/>
    <mergeCell ref="K5:K7"/>
    <mergeCell ref="L5:L7"/>
    <mergeCell ref="M5:M7"/>
    <mergeCell ref="H5:H7"/>
    <mergeCell ref="B136:C136"/>
    <mergeCell ref="D136:G136"/>
    <mergeCell ref="B137:C137"/>
    <mergeCell ref="D137:G137"/>
    <mergeCell ref="B138:C138"/>
    <mergeCell ref="D138:G138"/>
    <mergeCell ref="B139:C139"/>
    <mergeCell ref="D139:G139"/>
    <mergeCell ref="B140:C140"/>
    <mergeCell ref="D140:G140"/>
    <mergeCell ref="O137:P137"/>
    <mergeCell ref="O138:P138"/>
    <mergeCell ref="O158:P158"/>
    <mergeCell ref="O139:P139"/>
    <mergeCell ref="O149:P149"/>
    <mergeCell ref="O148:P148"/>
    <mergeCell ref="O144:P144"/>
    <mergeCell ref="O145:P145"/>
    <mergeCell ref="O146:P146"/>
    <mergeCell ref="O143:P143"/>
    <mergeCell ref="B141:C141"/>
    <mergeCell ref="D141:G141"/>
    <mergeCell ref="B142:C142"/>
    <mergeCell ref="D142:G142"/>
    <mergeCell ref="B144:C144"/>
    <mergeCell ref="D144:G144"/>
    <mergeCell ref="B145:C145"/>
    <mergeCell ref="D145:G145"/>
    <mergeCell ref="B146:C146"/>
    <mergeCell ref="D146:G146"/>
    <mergeCell ref="B143:C143"/>
    <mergeCell ref="D143:G143"/>
    <mergeCell ref="B147:C147"/>
    <mergeCell ref="D147:G147"/>
    <mergeCell ref="B148:C148"/>
    <mergeCell ref="D148:G148"/>
    <mergeCell ref="B149:C149"/>
    <mergeCell ref="D149:G149"/>
    <mergeCell ref="B151:C151"/>
    <mergeCell ref="D151:G151"/>
    <mergeCell ref="B152:C152"/>
    <mergeCell ref="D152:G152"/>
    <mergeCell ref="B150:C150"/>
    <mergeCell ref="D150:G150"/>
    <mergeCell ref="D157:G157"/>
    <mergeCell ref="B161:C161"/>
    <mergeCell ref="D161:G161"/>
    <mergeCell ref="B162:C162"/>
    <mergeCell ref="D162:G162"/>
    <mergeCell ref="B163:C163"/>
    <mergeCell ref="D163:G163"/>
    <mergeCell ref="B164:C164"/>
    <mergeCell ref="D164:G164"/>
    <mergeCell ref="B165:C165"/>
    <mergeCell ref="D165:G165"/>
    <mergeCell ref="D171:G171"/>
    <mergeCell ref="B170:C170"/>
    <mergeCell ref="D170:G170"/>
    <mergeCell ref="O170:P170"/>
    <mergeCell ref="O171:P171"/>
    <mergeCell ref="B177:C177"/>
    <mergeCell ref="D177:G177"/>
    <mergeCell ref="O174:P174"/>
    <mergeCell ref="O165:P165"/>
    <mergeCell ref="O169:P169"/>
    <mergeCell ref="D169:G169"/>
    <mergeCell ref="B169:C169"/>
    <mergeCell ref="O168:P168"/>
    <mergeCell ref="D168:G168"/>
    <mergeCell ref="B168:C168"/>
    <mergeCell ref="B171:C171"/>
    <mergeCell ref="B166:C166"/>
    <mergeCell ref="D166:G166"/>
    <mergeCell ref="B167:C167"/>
    <mergeCell ref="D167:G167"/>
    <mergeCell ref="B178:C178"/>
    <mergeCell ref="D178:G178"/>
    <mergeCell ref="B172:C172"/>
    <mergeCell ref="D172:G172"/>
    <mergeCell ref="B173:C173"/>
    <mergeCell ref="D173:G173"/>
    <mergeCell ref="B174:C174"/>
    <mergeCell ref="D174:G174"/>
    <mergeCell ref="B175:C175"/>
    <mergeCell ref="D175:G175"/>
    <mergeCell ref="B176:C176"/>
    <mergeCell ref="D176:G176"/>
  </mergeCells>
  <conditionalFormatting sqref="A157 A154 A152">
    <cfRule type="duplicateValues" dxfId="279" priority="79" stopIfTrue="1"/>
  </conditionalFormatting>
  <conditionalFormatting sqref="A137:A140">
    <cfRule type="duplicateValues" dxfId="278" priority="76" stopIfTrue="1"/>
    <cfRule type="duplicateValues" dxfId="277" priority="77" stopIfTrue="1"/>
  </conditionalFormatting>
  <conditionalFormatting sqref="A137:A140">
    <cfRule type="duplicateValues" dxfId="276" priority="78" stopIfTrue="1"/>
  </conditionalFormatting>
  <conditionalFormatting sqref="A141">
    <cfRule type="duplicateValues" dxfId="275" priority="75" stopIfTrue="1"/>
  </conditionalFormatting>
  <conditionalFormatting sqref="A141">
    <cfRule type="duplicateValues" dxfId="274" priority="73" stopIfTrue="1"/>
    <cfRule type="duplicateValues" dxfId="273" priority="74" stopIfTrue="1"/>
  </conditionalFormatting>
  <conditionalFormatting sqref="A147">
    <cfRule type="duplicateValues" dxfId="272" priority="72" stopIfTrue="1"/>
  </conditionalFormatting>
  <conditionalFormatting sqref="A150">
    <cfRule type="duplicateValues" dxfId="271" priority="69" stopIfTrue="1"/>
    <cfRule type="duplicateValues" dxfId="270" priority="70" stopIfTrue="1"/>
  </conditionalFormatting>
  <conditionalFormatting sqref="A150">
    <cfRule type="duplicateValues" dxfId="269" priority="71" stopIfTrue="1"/>
  </conditionalFormatting>
  <conditionalFormatting sqref="A155:A156">
    <cfRule type="duplicateValues" dxfId="268" priority="80" stopIfTrue="1"/>
  </conditionalFormatting>
  <conditionalFormatting sqref="A179">
    <cfRule type="duplicateValues" dxfId="267" priority="81" stopIfTrue="1"/>
    <cfRule type="duplicateValues" dxfId="266" priority="82" stopIfTrue="1"/>
  </conditionalFormatting>
  <conditionalFormatting sqref="A179">
    <cfRule type="duplicateValues" dxfId="265" priority="83" stopIfTrue="1"/>
  </conditionalFormatting>
  <conditionalFormatting sqref="A149">
    <cfRule type="duplicateValues" dxfId="264" priority="66" stopIfTrue="1"/>
    <cfRule type="duplicateValues" dxfId="263" priority="67" stopIfTrue="1"/>
  </conditionalFormatting>
  <conditionalFormatting sqref="A149">
    <cfRule type="duplicateValues" dxfId="262" priority="68" stopIfTrue="1"/>
  </conditionalFormatting>
  <conditionalFormatting sqref="A148">
    <cfRule type="duplicateValues" dxfId="261" priority="63" stopIfTrue="1"/>
    <cfRule type="duplicateValues" dxfId="260" priority="64" stopIfTrue="1"/>
  </conditionalFormatting>
  <conditionalFormatting sqref="A148">
    <cfRule type="duplicateValues" dxfId="259" priority="65" stopIfTrue="1"/>
  </conditionalFormatting>
  <conditionalFormatting sqref="A145:A146">
    <cfRule type="duplicateValues" dxfId="258" priority="62" stopIfTrue="1"/>
  </conditionalFormatting>
  <conditionalFormatting sqref="A153">
    <cfRule type="duplicateValues" dxfId="257" priority="61" stopIfTrue="1"/>
  </conditionalFormatting>
  <conditionalFormatting sqref="A142 A144">
    <cfRule type="duplicateValues" dxfId="256" priority="60" stopIfTrue="1"/>
  </conditionalFormatting>
  <conditionalFormatting sqref="A142 A144">
    <cfRule type="duplicateValues" dxfId="255" priority="58" stopIfTrue="1"/>
    <cfRule type="duplicateValues" dxfId="254" priority="59" stopIfTrue="1"/>
  </conditionalFormatting>
  <conditionalFormatting sqref="A158 A151">
    <cfRule type="duplicateValues" dxfId="253" priority="84" stopIfTrue="1"/>
  </conditionalFormatting>
  <conditionalFormatting sqref="A178 A176 A171 A161 A157 A154 A152">
    <cfRule type="duplicateValues" dxfId="252" priority="85" stopIfTrue="1"/>
    <cfRule type="duplicateValues" dxfId="251" priority="86" stopIfTrue="1"/>
  </conditionalFormatting>
  <conditionalFormatting sqref="A174 A163">
    <cfRule type="duplicateValues" dxfId="250" priority="87" stopIfTrue="1"/>
  </conditionalFormatting>
  <conditionalFormatting sqref="A174 A163">
    <cfRule type="duplicateValues" dxfId="249" priority="88" stopIfTrue="1"/>
    <cfRule type="duplicateValues" dxfId="248" priority="89" stopIfTrue="1"/>
  </conditionalFormatting>
  <conditionalFormatting sqref="A168:A169">
    <cfRule type="duplicateValues" dxfId="247" priority="55" stopIfTrue="1"/>
  </conditionalFormatting>
  <conditionalFormatting sqref="A168:A169">
    <cfRule type="duplicateValues" dxfId="246" priority="56" stopIfTrue="1"/>
    <cfRule type="duplicateValues" dxfId="245" priority="57" stopIfTrue="1"/>
  </conditionalFormatting>
  <conditionalFormatting sqref="A170">
    <cfRule type="duplicateValues" dxfId="244" priority="52" stopIfTrue="1"/>
    <cfRule type="duplicateValues" dxfId="243" priority="53" stopIfTrue="1"/>
  </conditionalFormatting>
  <conditionalFormatting sqref="A170">
    <cfRule type="duplicateValues" dxfId="242" priority="54" stopIfTrue="1"/>
  </conditionalFormatting>
  <conditionalFormatting sqref="A177 A175 A172:A173 A162 A159:A160 A164:A167">
    <cfRule type="duplicateValues" dxfId="241" priority="90" stopIfTrue="1"/>
  </conditionalFormatting>
  <conditionalFormatting sqref="A177 A175 A172:A173 A162 A159:A160 A164:A167">
    <cfRule type="duplicateValues" dxfId="240" priority="91" stopIfTrue="1"/>
    <cfRule type="duplicateValues" dxfId="239" priority="92" stopIfTrue="1"/>
  </conditionalFormatting>
  <conditionalFormatting sqref="A178 A176 A171 A161">
    <cfRule type="duplicateValues" dxfId="238" priority="93" stopIfTrue="1"/>
  </conditionalFormatting>
  <conditionalFormatting sqref="D137">
    <cfRule type="duplicateValues" dxfId="237" priority="49" stopIfTrue="1"/>
    <cfRule type="duplicateValues" dxfId="236" priority="50" stopIfTrue="1"/>
  </conditionalFormatting>
  <conditionalFormatting sqref="D137">
    <cfRule type="duplicateValues" dxfId="235" priority="51" stopIfTrue="1"/>
  </conditionalFormatting>
  <conditionalFormatting sqref="A143">
    <cfRule type="duplicateValues" dxfId="234" priority="48" stopIfTrue="1"/>
  </conditionalFormatting>
  <conditionalFormatting sqref="A143">
    <cfRule type="duplicateValues" dxfId="233" priority="46" stopIfTrue="1"/>
    <cfRule type="duplicateValues" dxfId="232" priority="47" stopIfTrue="1"/>
  </conditionalFormatting>
  <conditionalFormatting sqref="A186:A65626 A114:A135 A5:A7 A112">
    <cfRule type="duplicateValues" dxfId="231" priority="1310" stopIfTrue="1"/>
    <cfRule type="duplicateValues" dxfId="230" priority="1311" stopIfTrue="1"/>
  </conditionalFormatting>
  <conditionalFormatting sqref="A40">
    <cfRule type="duplicateValues" dxfId="229" priority="1320" stopIfTrue="1"/>
    <cfRule type="duplicateValues" dxfId="228" priority="1321" stopIfTrue="1"/>
  </conditionalFormatting>
  <conditionalFormatting sqref="A42:A44">
    <cfRule type="duplicateValues" dxfId="227" priority="1322" stopIfTrue="1"/>
    <cfRule type="duplicateValues" dxfId="226" priority="1323" stopIfTrue="1"/>
  </conditionalFormatting>
  <conditionalFormatting sqref="A45:A47">
    <cfRule type="duplicateValues" dxfId="225" priority="1324" stopIfTrue="1"/>
    <cfRule type="duplicateValues" dxfId="224" priority="1325" stopIfTrue="1"/>
  </conditionalFormatting>
  <conditionalFormatting sqref="A48:A50">
    <cfRule type="duplicateValues" dxfId="223" priority="1326" stopIfTrue="1"/>
    <cfRule type="duplicateValues" dxfId="222" priority="1327" stopIfTrue="1"/>
  </conditionalFormatting>
  <conditionalFormatting sqref="A51:A53">
    <cfRule type="duplicateValues" dxfId="221" priority="1328" stopIfTrue="1"/>
    <cfRule type="duplicateValues" dxfId="220" priority="1329" stopIfTrue="1"/>
  </conditionalFormatting>
  <conditionalFormatting sqref="A60:A62">
    <cfRule type="duplicateValues" dxfId="219" priority="1330" stopIfTrue="1"/>
    <cfRule type="duplicateValues" dxfId="218" priority="1331" stopIfTrue="1"/>
  </conditionalFormatting>
  <conditionalFormatting sqref="A66:A68">
    <cfRule type="duplicateValues" dxfId="217" priority="1332" stopIfTrue="1"/>
    <cfRule type="duplicateValues" dxfId="216" priority="1333" stopIfTrue="1"/>
  </conditionalFormatting>
  <conditionalFormatting sqref="A57:A59">
    <cfRule type="duplicateValues" dxfId="215" priority="1334" stopIfTrue="1"/>
    <cfRule type="duplicateValues" dxfId="214" priority="1335" stopIfTrue="1"/>
  </conditionalFormatting>
  <conditionalFormatting sqref="A54:A56">
    <cfRule type="duplicateValues" dxfId="213" priority="1336" stopIfTrue="1"/>
    <cfRule type="duplicateValues" dxfId="212" priority="1337" stopIfTrue="1"/>
  </conditionalFormatting>
  <conditionalFormatting sqref="A63:A65">
    <cfRule type="duplicateValues" dxfId="211" priority="1338" stopIfTrue="1"/>
    <cfRule type="duplicateValues" dxfId="210" priority="1339" stopIfTrue="1"/>
  </conditionalFormatting>
  <conditionalFormatting sqref="A69:A71">
    <cfRule type="duplicateValues" dxfId="209" priority="1340" stopIfTrue="1"/>
    <cfRule type="duplicateValues" dxfId="208" priority="1341" stopIfTrue="1"/>
  </conditionalFormatting>
  <conditionalFormatting sqref="A8">
    <cfRule type="duplicateValues" dxfId="207" priority="1342" stopIfTrue="1"/>
    <cfRule type="duplicateValues" dxfId="206" priority="1343" stopIfTrue="1"/>
  </conditionalFormatting>
  <conditionalFormatting sqref="A10:A12">
    <cfRule type="duplicateValues" dxfId="205" priority="1344" stopIfTrue="1"/>
    <cfRule type="duplicateValues" dxfId="204" priority="1345" stopIfTrue="1"/>
  </conditionalFormatting>
  <conditionalFormatting sqref="A13:A15">
    <cfRule type="duplicateValues" dxfId="203" priority="1346" stopIfTrue="1"/>
    <cfRule type="duplicateValues" dxfId="202" priority="1347" stopIfTrue="1"/>
  </conditionalFormatting>
  <conditionalFormatting sqref="A16:A18">
    <cfRule type="duplicateValues" dxfId="201" priority="1348" stopIfTrue="1"/>
    <cfRule type="duplicateValues" dxfId="200" priority="1349" stopIfTrue="1"/>
  </conditionalFormatting>
  <conditionalFormatting sqref="A19:A21">
    <cfRule type="duplicateValues" dxfId="199" priority="1350" stopIfTrue="1"/>
    <cfRule type="duplicateValues" dxfId="198" priority="1351" stopIfTrue="1"/>
  </conditionalFormatting>
  <conditionalFormatting sqref="A28:A30">
    <cfRule type="duplicateValues" dxfId="197" priority="1352" stopIfTrue="1"/>
    <cfRule type="duplicateValues" dxfId="196" priority="1353" stopIfTrue="1"/>
  </conditionalFormatting>
  <conditionalFormatting sqref="A34:A36">
    <cfRule type="duplicateValues" dxfId="195" priority="1354" stopIfTrue="1"/>
    <cfRule type="duplicateValues" dxfId="194" priority="1355" stopIfTrue="1"/>
  </conditionalFormatting>
  <conditionalFormatting sqref="A25:A27">
    <cfRule type="duplicateValues" dxfId="193" priority="1356" stopIfTrue="1"/>
    <cfRule type="duplicateValues" dxfId="192" priority="1357" stopIfTrue="1"/>
  </conditionalFormatting>
  <conditionalFormatting sqref="A22:A24">
    <cfRule type="duplicateValues" dxfId="191" priority="1358" stopIfTrue="1"/>
    <cfRule type="duplicateValues" dxfId="190" priority="1359" stopIfTrue="1"/>
  </conditionalFormatting>
  <conditionalFormatting sqref="A31:A33">
    <cfRule type="duplicateValues" dxfId="189" priority="1360" stopIfTrue="1"/>
    <cfRule type="duplicateValues" dxfId="188" priority="1361" stopIfTrue="1"/>
  </conditionalFormatting>
  <conditionalFormatting sqref="A37:A39">
    <cfRule type="duplicateValues" dxfId="187" priority="1362" stopIfTrue="1"/>
    <cfRule type="duplicateValues" dxfId="186" priority="1363" stopIfTrue="1"/>
  </conditionalFormatting>
  <conditionalFormatting sqref="A72">
    <cfRule type="duplicateValues" dxfId="185" priority="1364" stopIfTrue="1"/>
    <cfRule type="duplicateValues" dxfId="184" priority="1365" stopIfTrue="1"/>
  </conditionalFormatting>
  <conditionalFormatting sqref="A77:A88">
    <cfRule type="duplicateValues" dxfId="183" priority="1366" stopIfTrue="1"/>
    <cfRule type="duplicateValues" dxfId="182" priority="1367" stopIfTrue="1"/>
  </conditionalFormatting>
  <conditionalFormatting sqref="A74:A76">
    <cfRule type="duplicateValues" dxfId="181" priority="1368" stopIfTrue="1"/>
    <cfRule type="duplicateValues" dxfId="180" priority="1369" stopIfTrue="1"/>
  </conditionalFormatting>
  <conditionalFormatting sqref="A89:A91">
    <cfRule type="duplicateValues" dxfId="179" priority="1370" stopIfTrue="1"/>
    <cfRule type="duplicateValues" dxfId="178" priority="1371" stopIfTrue="1"/>
  </conditionalFormatting>
  <conditionalFormatting sqref="A92">
    <cfRule type="duplicateValues" dxfId="177" priority="1372" stopIfTrue="1"/>
    <cfRule type="duplicateValues" dxfId="176" priority="1373" stopIfTrue="1"/>
  </conditionalFormatting>
  <conditionalFormatting sqref="A97:A108">
    <cfRule type="duplicateValues" dxfId="175" priority="1374" stopIfTrue="1"/>
    <cfRule type="duplicateValues" dxfId="174" priority="1375" stopIfTrue="1"/>
  </conditionalFormatting>
  <conditionalFormatting sqref="A94:A96">
    <cfRule type="duplicateValues" dxfId="173" priority="1376" stopIfTrue="1"/>
    <cfRule type="duplicateValues" dxfId="172" priority="1377" stopIfTrue="1"/>
  </conditionalFormatting>
  <conditionalFormatting sqref="A109:A111">
    <cfRule type="duplicateValues" dxfId="171" priority="1378" stopIfTrue="1"/>
    <cfRule type="duplicateValues" dxfId="170" priority="1379" stopIfTrue="1"/>
  </conditionalFormatting>
  <hyperlinks>
    <hyperlink ref="A181" r:id="rId2" display="www.general-russia.ru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20" orientation="portrait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BJ413"/>
  <sheetViews>
    <sheetView view="pageBreakPreview" zoomScale="70" zoomScaleNormal="70" zoomScaleSheetLayoutView="70" workbookViewId="0">
      <pane ySplit="6" topLeftCell="A7" activePane="bottomLeft" state="frozen"/>
      <selection pane="bottomLeft" activeCell="K3" sqref="K3"/>
    </sheetView>
  </sheetViews>
  <sheetFormatPr defaultColWidth="9.140625" defaultRowHeight="12.75"/>
  <cols>
    <col min="1" max="1" width="27.5703125" style="7" customWidth="1"/>
    <col min="2" max="2" width="21.28515625" style="7" customWidth="1"/>
    <col min="3" max="3" width="10.7109375" style="7" customWidth="1"/>
    <col min="4" max="4" width="10.5703125" style="7" customWidth="1"/>
    <col min="5" max="6" width="13.140625" style="7" customWidth="1"/>
    <col min="7" max="7" width="12.5703125" style="21" customWidth="1"/>
    <col min="8" max="8" width="11.28515625" style="7" customWidth="1"/>
    <col min="9" max="9" width="11.7109375" style="7" customWidth="1"/>
    <col min="10" max="11" width="9.140625" style="7"/>
    <col min="12" max="12" width="11.28515625" style="7" customWidth="1"/>
    <col min="13" max="13" width="11.140625" style="7" customWidth="1"/>
    <col min="14" max="14" width="9.140625" style="7"/>
    <col min="15" max="15" width="16.42578125" style="7" customWidth="1"/>
    <col min="16" max="16" width="9.140625" style="7"/>
    <col min="17" max="17" width="13.140625" style="7" customWidth="1"/>
    <col min="18" max="52" width="9.140625" style="47" customWidth="1"/>
    <col min="53" max="16384" width="9.140625" style="7"/>
  </cols>
  <sheetData>
    <row r="1" spans="1:56" ht="53.25" customHeight="1">
      <c r="A1" s="397"/>
      <c r="B1" s="398"/>
      <c r="C1" s="399"/>
      <c r="D1" s="398"/>
      <c r="E1" s="400"/>
      <c r="F1" s="398"/>
      <c r="G1" s="657"/>
      <c r="H1" s="398"/>
      <c r="I1" s="398"/>
      <c r="J1" s="398"/>
      <c r="K1" s="398"/>
      <c r="L1" s="402"/>
      <c r="M1" s="402"/>
      <c r="N1" s="402"/>
      <c r="O1" s="408"/>
      <c r="P1" s="403" t="s">
        <v>1658</v>
      </c>
      <c r="Q1" s="409"/>
      <c r="AW1" s="7"/>
      <c r="AX1" s="7"/>
      <c r="AY1" s="7"/>
      <c r="AZ1" s="7"/>
    </row>
    <row r="2" spans="1:56" ht="15.75" customHeight="1" thickBot="1">
      <c r="A2" s="405"/>
      <c r="B2" s="386"/>
      <c r="C2" s="387"/>
      <c r="D2" s="386"/>
      <c r="E2" s="388"/>
      <c r="F2" s="386"/>
      <c r="G2" s="656"/>
      <c r="H2" s="386"/>
      <c r="I2" s="386"/>
      <c r="J2" s="386"/>
      <c r="K2" s="391"/>
      <c r="L2" s="391"/>
      <c r="M2" s="406"/>
      <c r="N2" s="410"/>
      <c r="O2" s="411"/>
      <c r="P2" s="412"/>
      <c r="Q2" s="413"/>
      <c r="AW2" s="7"/>
      <c r="AX2" s="7"/>
      <c r="AY2" s="7"/>
      <c r="AZ2" s="7"/>
    </row>
    <row r="3" spans="1:56" ht="18.75" customHeight="1" thickBot="1">
      <c r="A3" s="249"/>
      <c r="B3" s="57"/>
      <c r="C3" s="215" t="s">
        <v>429</v>
      </c>
      <c r="D3" s="553">
        <v>0</v>
      </c>
      <c r="E3" s="108"/>
      <c r="F3" s="109"/>
      <c r="G3" s="658"/>
      <c r="H3" s="734" t="s">
        <v>176</v>
      </c>
      <c r="I3" s="734"/>
      <c r="J3" s="848"/>
      <c r="K3" s="210">
        <f>SUM(N9:N171)</f>
        <v>0</v>
      </c>
      <c r="L3" s="734" t="s">
        <v>303</v>
      </c>
      <c r="M3" s="734"/>
      <c r="N3" s="110">
        <f>SUMPRODUCT(J9:J171,P9:P171)</f>
        <v>0</v>
      </c>
      <c r="O3" s="734" t="s">
        <v>175</v>
      </c>
      <c r="P3" s="734"/>
      <c r="Q3" s="250">
        <f>SUMPRODUCT(J9:J171,Q9:Q171)</f>
        <v>0</v>
      </c>
      <c r="AW3" s="7"/>
      <c r="AX3" s="7"/>
      <c r="AY3" s="7"/>
      <c r="AZ3" s="7"/>
    </row>
    <row r="4" spans="1:56" s="46" customFormat="1" ht="8.4499999999999993" customHeight="1">
      <c r="A4" s="251"/>
      <c r="B4" s="143"/>
      <c r="C4" s="94"/>
      <c r="D4" s="144"/>
      <c r="E4" s="144"/>
      <c r="F4" s="144"/>
      <c r="G4" s="144"/>
      <c r="H4" s="145"/>
      <c r="I4" s="145"/>
      <c r="J4" s="94"/>
      <c r="K4" s="94"/>
      <c r="L4" s="94"/>
      <c r="M4" s="94"/>
      <c r="N4" s="94"/>
      <c r="O4" s="94"/>
      <c r="P4" s="94"/>
      <c r="Q4" s="252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</row>
    <row r="5" spans="1:56" ht="25.15" customHeight="1">
      <c r="A5" s="812" t="s">
        <v>21</v>
      </c>
      <c r="B5" s="226" t="s">
        <v>16</v>
      </c>
      <c r="C5" s="754" t="s">
        <v>22</v>
      </c>
      <c r="D5" s="754"/>
      <c r="E5" s="754" t="s">
        <v>31</v>
      </c>
      <c r="F5" s="754"/>
      <c r="G5" s="735" t="s">
        <v>180</v>
      </c>
      <c r="H5" s="755" t="s">
        <v>181</v>
      </c>
      <c r="I5" s="814" t="s">
        <v>260</v>
      </c>
      <c r="J5" s="757" t="s">
        <v>18</v>
      </c>
      <c r="K5" s="745" t="s">
        <v>12</v>
      </c>
      <c r="L5" s="743" t="s">
        <v>178</v>
      </c>
      <c r="M5" s="738" t="s">
        <v>179</v>
      </c>
      <c r="N5" s="743" t="s">
        <v>17</v>
      </c>
      <c r="O5" s="737" t="s">
        <v>99</v>
      </c>
      <c r="P5" s="737" t="s">
        <v>13</v>
      </c>
      <c r="Q5" s="813" t="s">
        <v>14</v>
      </c>
    </row>
    <row r="6" spans="1:56" ht="25.15" customHeight="1">
      <c r="A6" s="812"/>
      <c r="B6" s="226" t="s">
        <v>15</v>
      </c>
      <c r="C6" s="227" t="s">
        <v>23</v>
      </c>
      <c r="D6" s="227" t="s">
        <v>24</v>
      </c>
      <c r="E6" s="227" t="s">
        <v>32</v>
      </c>
      <c r="F6" s="227" t="s">
        <v>33</v>
      </c>
      <c r="G6" s="735"/>
      <c r="H6" s="755"/>
      <c r="I6" s="814"/>
      <c r="J6" s="757"/>
      <c r="K6" s="745"/>
      <c r="L6" s="743"/>
      <c r="M6" s="738"/>
      <c r="N6" s="743"/>
      <c r="O6" s="737"/>
      <c r="P6" s="737"/>
      <c r="Q6" s="813"/>
    </row>
    <row r="7" spans="1:56" ht="29.45" customHeight="1">
      <c r="A7" s="811" t="s">
        <v>1905</v>
      </c>
      <c r="B7" s="717"/>
      <c r="C7" s="717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120"/>
      <c r="O7" s="121"/>
      <c r="P7" s="121"/>
      <c r="Q7" s="253"/>
      <c r="S7" s="74"/>
      <c r="T7" s="74"/>
      <c r="U7" s="74"/>
      <c r="BA7" s="46"/>
      <c r="BB7" s="46"/>
      <c r="BC7" s="46"/>
      <c r="BD7" s="46"/>
    </row>
    <row r="8" spans="1:56" ht="29.45" customHeight="1">
      <c r="A8" s="692" t="s">
        <v>555</v>
      </c>
      <c r="B8" s="693"/>
      <c r="C8" s="693"/>
      <c r="D8" s="693"/>
      <c r="E8" s="693"/>
      <c r="F8" s="693"/>
      <c r="G8" s="693"/>
      <c r="H8" s="693"/>
      <c r="I8" s="693"/>
      <c r="J8" s="693"/>
      <c r="K8" s="693"/>
      <c r="L8" s="693"/>
      <c r="M8" s="693"/>
      <c r="N8" s="693"/>
      <c r="O8" s="693"/>
      <c r="P8" s="693"/>
      <c r="Q8" s="694"/>
      <c r="S8" s="74"/>
      <c r="T8" s="74"/>
      <c r="U8" s="74"/>
    </row>
    <row r="9" spans="1:56" ht="15" customHeight="1">
      <c r="A9" s="715" t="s">
        <v>858</v>
      </c>
      <c r="B9" s="117" t="s">
        <v>859</v>
      </c>
      <c r="C9" s="697" t="s">
        <v>1792</v>
      </c>
      <c r="D9" s="697" t="s">
        <v>1793</v>
      </c>
      <c r="E9" s="780" t="s">
        <v>373</v>
      </c>
      <c r="F9" s="780" t="s">
        <v>219</v>
      </c>
      <c r="G9" s="805">
        <v>1776</v>
      </c>
      <c r="H9" s="488">
        <v>852</v>
      </c>
      <c r="I9" s="799">
        <v>110900</v>
      </c>
      <c r="J9" s="124"/>
      <c r="K9" s="119">
        <f t="shared" ref="K9:K16" si="0">$D$3</f>
        <v>0</v>
      </c>
      <c r="L9" s="802">
        <f>SUM(G9-(G9*K9))</f>
        <v>1776</v>
      </c>
      <c r="M9" s="488">
        <f t="shared" ref="M9:M16" si="1">SUM(H9-(H9*K9))</f>
        <v>852</v>
      </c>
      <c r="N9" s="502">
        <f t="shared" ref="N9:N16" si="2">J9*M9</f>
        <v>0</v>
      </c>
      <c r="O9" s="499" t="s">
        <v>118</v>
      </c>
      <c r="P9" s="498">
        <v>0.23</v>
      </c>
      <c r="Q9" s="504">
        <v>22</v>
      </c>
      <c r="S9" s="74"/>
      <c r="T9" s="74"/>
      <c r="U9" s="74"/>
      <c r="BA9" s="46"/>
      <c r="BB9" s="46"/>
      <c r="BC9" s="46"/>
      <c r="BD9" s="46"/>
    </row>
    <row r="10" spans="1:56" ht="15" customHeight="1">
      <c r="A10" s="716"/>
      <c r="B10" s="117" t="s">
        <v>823</v>
      </c>
      <c r="C10" s="698"/>
      <c r="D10" s="698"/>
      <c r="E10" s="780"/>
      <c r="F10" s="780"/>
      <c r="G10" s="807"/>
      <c r="H10" s="488">
        <v>924</v>
      </c>
      <c r="I10" s="801"/>
      <c r="J10" s="124"/>
      <c r="K10" s="119">
        <f t="shared" si="0"/>
        <v>0</v>
      </c>
      <c r="L10" s="802"/>
      <c r="M10" s="488">
        <f t="shared" si="1"/>
        <v>924</v>
      </c>
      <c r="N10" s="502">
        <f t="shared" si="2"/>
        <v>0</v>
      </c>
      <c r="O10" s="499" t="s">
        <v>298</v>
      </c>
      <c r="P10" s="498">
        <v>0.125</v>
      </c>
      <c r="Q10" s="503">
        <v>35</v>
      </c>
      <c r="S10" s="74"/>
      <c r="T10" s="74"/>
      <c r="U10" s="74"/>
      <c r="BA10" s="46"/>
      <c r="BB10" s="46"/>
      <c r="BC10" s="46"/>
      <c r="BD10" s="46"/>
    </row>
    <row r="11" spans="1:56" ht="15" customHeight="1">
      <c r="A11" s="715" t="s">
        <v>865</v>
      </c>
      <c r="B11" s="117" t="s">
        <v>860</v>
      </c>
      <c r="C11" s="780" t="s">
        <v>1787</v>
      </c>
      <c r="D11" s="780" t="s">
        <v>1788</v>
      </c>
      <c r="E11" s="780" t="s">
        <v>421</v>
      </c>
      <c r="F11" s="780" t="s">
        <v>218</v>
      </c>
      <c r="G11" s="805">
        <v>1847</v>
      </c>
      <c r="H11" s="488">
        <v>865</v>
      </c>
      <c r="I11" s="799">
        <v>115300</v>
      </c>
      <c r="J11" s="124"/>
      <c r="K11" s="119">
        <f t="shared" si="0"/>
        <v>0</v>
      </c>
      <c r="L11" s="802">
        <f>SUM(G11-(G11*K11))</f>
        <v>1847</v>
      </c>
      <c r="M11" s="488">
        <f t="shared" si="1"/>
        <v>865</v>
      </c>
      <c r="N11" s="502">
        <f>J11*M11</f>
        <v>0</v>
      </c>
      <c r="O11" s="499" t="s">
        <v>118</v>
      </c>
      <c r="P11" s="498">
        <v>0.23</v>
      </c>
      <c r="Q11" s="504">
        <v>22</v>
      </c>
      <c r="S11" s="74"/>
      <c r="T11" s="74"/>
      <c r="U11" s="74"/>
      <c r="BA11" s="46"/>
      <c r="BB11" s="46"/>
      <c r="BC11" s="46"/>
      <c r="BD11" s="46"/>
    </row>
    <row r="12" spans="1:56" ht="15" customHeight="1">
      <c r="A12" s="716"/>
      <c r="B12" s="117" t="s">
        <v>825</v>
      </c>
      <c r="C12" s="847"/>
      <c r="D12" s="847"/>
      <c r="E12" s="780"/>
      <c r="F12" s="780"/>
      <c r="G12" s="807"/>
      <c r="H12" s="488">
        <v>982</v>
      </c>
      <c r="I12" s="801"/>
      <c r="J12" s="124"/>
      <c r="K12" s="119">
        <f t="shared" si="0"/>
        <v>0</v>
      </c>
      <c r="L12" s="802"/>
      <c r="M12" s="488">
        <f t="shared" si="1"/>
        <v>982</v>
      </c>
      <c r="N12" s="502">
        <f>J12*M12</f>
        <v>0</v>
      </c>
      <c r="O12" s="499" t="s">
        <v>298</v>
      </c>
      <c r="P12" s="498">
        <v>0.125</v>
      </c>
      <c r="Q12" s="503">
        <v>37</v>
      </c>
      <c r="S12" s="74"/>
      <c r="T12" s="74"/>
      <c r="U12" s="74"/>
      <c r="BA12" s="46"/>
      <c r="BB12" s="46"/>
      <c r="BC12" s="46"/>
      <c r="BD12" s="46"/>
    </row>
    <row r="13" spans="1:56" ht="15" customHeight="1">
      <c r="A13" s="715" t="s">
        <v>864</v>
      </c>
      <c r="B13" s="117" t="s">
        <v>861</v>
      </c>
      <c r="C13" s="810" t="s">
        <v>1789</v>
      </c>
      <c r="D13" s="810" t="s">
        <v>1790</v>
      </c>
      <c r="E13" s="810" t="s">
        <v>423</v>
      </c>
      <c r="F13" s="810" t="s">
        <v>407</v>
      </c>
      <c r="G13" s="805">
        <v>2032</v>
      </c>
      <c r="H13" s="488">
        <v>876</v>
      </c>
      <c r="I13" s="799">
        <v>126900</v>
      </c>
      <c r="J13" s="124"/>
      <c r="K13" s="119">
        <f t="shared" si="0"/>
        <v>0</v>
      </c>
      <c r="L13" s="802">
        <f>SUM(G13-(G13*K13))</f>
        <v>2032</v>
      </c>
      <c r="M13" s="488">
        <f t="shared" si="1"/>
        <v>876</v>
      </c>
      <c r="N13" s="502">
        <f t="shared" si="2"/>
        <v>0</v>
      </c>
      <c r="O13" s="499" t="s">
        <v>118</v>
      </c>
      <c r="P13" s="498">
        <v>0.23</v>
      </c>
      <c r="Q13" s="504">
        <v>22</v>
      </c>
      <c r="S13" s="74"/>
      <c r="T13" s="74"/>
      <c r="U13" s="74"/>
      <c r="BA13" s="46"/>
      <c r="BB13" s="46"/>
      <c r="BC13" s="46"/>
      <c r="BD13" s="46"/>
    </row>
    <row r="14" spans="1:56" ht="15" customHeight="1">
      <c r="A14" s="716"/>
      <c r="B14" s="117" t="s">
        <v>828</v>
      </c>
      <c r="C14" s="839"/>
      <c r="D14" s="839"/>
      <c r="E14" s="810"/>
      <c r="F14" s="810"/>
      <c r="G14" s="807"/>
      <c r="H14" s="488">
        <v>1156</v>
      </c>
      <c r="I14" s="801"/>
      <c r="J14" s="124"/>
      <c r="K14" s="119">
        <f t="shared" si="0"/>
        <v>0</v>
      </c>
      <c r="L14" s="802"/>
      <c r="M14" s="488">
        <f t="shared" si="1"/>
        <v>1156</v>
      </c>
      <c r="N14" s="502">
        <f t="shared" si="2"/>
        <v>0</v>
      </c>
      <c r="O14" s="499" t="s">
        <v>298</v>
      </c>
      <c r="P14" s="498">
        <v>0.125</v>
      </c>
      <c r="Q14" s="503">
        <v>37</v>
      </c>
      <c r="S14" s="74"/>
      <c r="T14" s="74"/>
      <c r="U14" s="74"/>
      <c r="BA14" s="46"/>
      <c r="BB14" s="46"/>
      <c r="BC14" s="46"/>
      <c r="BD14" s="46"/>
    </row>
    <row r="15" spans="1:56" ht="15" customHeight="1">
      <c r="A15" s="715" t="s">
        <v>863</v>
      </c>
      <c r="B15" s="117" t="s">
        <v>862</v>
      </c>
      <c r="C15" s="810" t="s">
        <v>1742</v>
      </c>
      <c r="D15" s="810" t="s">
        <v>1791</v>
      </c>
      <c r="E15" s="810" t="s">
        <v>392</v>
      </c>
      <c r="F15" s="810" t="s">
        <v>220</v>
      </c>
      <c r="G15" s="805">
        <v>2217</v>
      </c>
      <c r="H15" s="488">
        <v>887</v>
      </c>
      <c r="I15" s="799">
        <v>138400</v>
      </c>
      <c r="J15" s="124"/>
      <c r="K15" s="119">
        <f t="shared" si="0"/>
        <v>0</v>
      </c>
      <c r="L15" s="802">
        <f>SUM(G15-(G15*K15))</f>
        <v>2217</v>
      </c>
      <c r="M15" s="488">
        <f t="shared" si="1"/>
        <v>887</v>
      </c>
      <c r="N15" s="502">
        <f t="shared" si="2"/>
        <v>0</v>
      </c>
      <c r="O15" s="499" t="s">
        <v>197</v>
      </c>
      <c r="P15" s="498">
        <v>0.23799999999999999</v>
      </c>
      <c r="Q15" s="503">
        <v>26</v>
      </c>
      <c r="S15" s="74"/>
      <c r="T15" s="74"/>
      <c r="U15" s="74"/>
      <c r="BA15" s="46"/>
      <c r="BB15" s="46"/>
      <c r="BC15" s="46"/>
      <c r="BD15" s="46"/>
    </row>
    <row r="16" spans="1:56" ht="15" customHeight="1">
      <c r="A16" s="716"/>
      <c r="B16" s="117" t="s">
        <v>780</v>
      </c>
      <c r="C16" s="839"/>
      <c r="D16" s="839"/>
      <c r="E16" s="810"/>
      <c r="F16" s="810"/>
      <c r="G16" s="807"/>
      <c r="H16" s="488">
        <v>1330</v>
      </c>
      <c r="I16" s="801"/>
      <c r="J16" s="124"/>
      <c r="K16" s="119">
        <f t="shared" si="0"/>
        <v>0</v>
      </c>
      <c r="L16" s="802"/>
      <c r="M16" s="488">
        <f t="shared" si="1"/>
        <v>1330</v>
      </c>
      <c r="N16" s="502">
        <f t="shared" si="2"/>
        <v>0</v>
      </c>
      <c r="O16" s="499" t="s">
        <v>299</v>
      </c>
      <c r="P16" s="498">
        <v>0.14599999999999999</v>
      </c>
      <c r="Q16" s="504">
        <v>40</v>
      </c>
      <c r="S16" s="74"/>
      <c r="T16" s="74"/>
      <c r="U16" s="74"/>
      <c r="BA16" s="46"/>
      <c r="BB16" s="46"/>
      <c r="BC16" s="46"/>
      <c r="BD16" s="46"/>
    </row>
    <row r="17" spans="1:56" ht="29.45" customHeight="1">
      <c r="A17" s="811" t="s">
        <v>1906</v>
      </c>
      <c r="B17" s="717"/>
      <c r="C17" s="717"/>
      <c r="D17" s="717"/>
      <c r="E17" s="717"/>
      <c r="F17" s="717"/>
      <c r="G17" s="717"/>
      <c r="H17" s="717"/>
      <c r="I17" s="717"/>
      <c r="J17" s="717"/>
      <c r="K17" s="717"/>
      <c r="L17" s="717"/>
      <c r="M17" s="717"/>
      <c r="N17" s="120"/>
      <c r="O17" s="121"/>
      <c r="P17" s="121"/>
      <c r="Q17" s="253"/>
      <c r="S17" s="74"/>
      <c r="T17" s="74"/>
      <c r="U17" s="74"/>
      <c r="BA17" s="46"/>
      <c r="BB17" s="46"/>
      <c r="BC17" s="46"/>
      <c r="BD17" s="46"/>
    </row>
    <row r="18" spans="1:56" ht="29.45" customHeight="1">
      <c r="A18" s="692" t="s">
        <v>555</v>
      </c>
      <c r="B18" s="693"/>
      <c r="C18" s="693"/>
      <c r="D18" s="693"/>
      <c r="E18" s="693"/>
      <c r="F18" s="693"/>
      <c r="G18" s="693"/>
      <c r="H18" s="693"/>
      <c r="I18" s="693"/>
      <c r="J18" s="693"/>
      <c r="K18" s="693"/>
      <c r="L18" s="693"/>
      <c r="M18" s="693"/>
      <c r="N18" s="693"/>
      <c r="O18" s="693"/>
      <c r="P18" s="693"/>
      <c r="Q18" s="694"/>
      <c r="S18" s="74"/>
      <c r="T18" s="74"/>
      <c r="U18" s="74"/>
    </row>
    <row r="19" spans="1:56" ht="15" customHeight="1">
      <c r="A19" s="715" t="s">
        <v>858</v>
      </c>
      <c r="B19" s="117" t="s">
        <v>859</v>
      </c>
      <c r="C19" s="780" t="s">
        <v>1792</v>
      </c>
      <c r="D19" s="780" t="s">
        <v>1793</v>
      </c>
      <c r="E19" s="780" t="s">
        <v>36</v>
      </c>
      <c r="F19" s="780" t="s">
        <v>217</v>
      </c>
      <c r="G19" s="805">
        <v>1545</v>
      </c>
      <c r="H19" s="488">
        <v>852</v>
      </c>
      <c r="I19" s="799">
        <v>96500</v>
      </c>
      <c r="J19" s="124"/>
      <c r="K19" s="119">
        <f t="shared" ref="K19:K26" si="3">$D$3</f>
        <v>0</v>
      </c>
      <c r="L19" s="802">
        <f>SUM(G19-(G19*K19))</f>
        <v>1545</v>
      </c>
      <c r="M19" s="488">
        <f t="shared" ref="M19:M26" si="4">SUM(H19-(H19*K19))</f>
        <v>852</v>
      </c>
      <c r="N19" s="502">
        <f t="shared" ref="N19:N26" si="5">J19*M19</f>
        <v>0</v>
      </c>
      <c r="O19" s="499" t="s">
        <v>118</v>
      </c>
      <c r="P19" s="498">
        <v>0.23</v>
      </c>
      <c r="Q19" s="504">
        <v>22</v>
      </c>
      <c r="S19" s="74"/>
      <c r="T19" s="74"/>
      <c r="U19" s="74"/>
      <c r="BA19" s="46"/>
      <c r="BB19" s="46"/>
      <c r="BC19" s="46"/>
      <c r="BD19" s="46"/>
    </row>
    <row r="20" spans="1:56" ht="15" customHeight="1">
      <c r="A20" s="716"/>
      <c r="B20" s="117" t="s">
        <v>833</v>
      </c>
      <c r="C20" s="847"/>
      <c r="D20" s="847"/>
      <c r="E20" s="780"/>
      <c r="F20" s="780"/>
      <c r="G20" s="807"/>
      <c r="H20" s="488">
        <v>693</v>
      </c>
      <c r="I20" s="801"/>
      <c r="J20" s="124"/>
      <c r="K20" s="119">
        <f t="shared" si="3"/>
        <v>0</v>
      </c>
      <c r="L20" s="802"/>
      <c r="M20" s="488">
        <f t="shared" si="4"/>
        <v>693</v>
      </c>
      <c r="N20" s="502">
        <f t="shared" si="5"/>
        <v>0</v>
      </c>
      <c r="O20" s="499" t="s">
        <v>296</v>
      </c>
      <c r="P20" s="498">
        <v>0.104</v>
      </c>
      <c r="Q20" s="503">
        <v>27</v>
      </c>
      <c r="S20" s="74"/>
      <c r="T20" s="74"/>
      <c r="U20" s="74"/>
      <c r="BA20" s="46"/>
      <c r="BB20" s="46"/>
      <c r="BC20" s="46"/>
      <c r="BD20" s="46"/>
    </row>
    <row r="21" spans="1:56" ht="15" customHeight="1">
      <c r="A21" s="715" t="s">
        <v>865</v>
      </c>
      <c r="B21" s="117" t="s">
        <v>860</v>
      </c>
      <c r="C21" s="780" t="s">
        <v>1787</v>
      </c>
      <c r="D21" s="780" t="s">
        <v>1788</v>
      </c>
      <c r="E21" s="780" t="s">
        <v>35</v>
      </c>
      <c r="F21" s="780" t="s">
        <v>430</v>
      </c>
      <c r="G21" s="805">
        <v>1601</v>
      </c>
      <c r="H21" s="488">
        <v>865</v>
      </c>
      <c r="I21" s="799">
        <v>100000</v>
      </c>
      <c r="J21" s="124"/>
      <c r="K21" s="119">
        <f t="shared" si="3"/>
        <v>0</v>
      </c>
      <c r="L21" s="802">
        <f>SUM(G21-(G21*K21))</f>
        <v>1601</v>
      </c>
      <c r="M21" s="488">
        <f t="shared" si="4"/>
        <v>865</v>
      </c>
      <c r="N21" s="502">
        <f t="shared" si="5"/>
        <v>0</v>
      </c>
      <c r="O21" s="499" t="s">
        <v>118</v>
      </c>
      <c r="P21" s="498">
        <v>0.23</v>
      </c>
      <c r="Q21" s="504">
        <v>22</v>
      </c>
      <c r="S21" s="74"/>
      <c r="T21" s="74"/>
      <c r="U21" s="74"/>
      <c r="BA21" s="46"/>
      <c r="BB21" s="46"/>
      <c r="BC21" s="46"/>
      <c r="BD21" s="46"/>
    </row>
    <row r="22" spans="1:56" ht="15" customHeight="1">
      <c r="A22" s="716"/>
      <c r="B22" s="117" t="s">
        <v>834</v>
      </c>
      <c r="C22" s="847"/>
      <c r="D22" s="847"/>
      <c r="E22" s="780"/>
      <c r="F22" s="780"/>
      <c r="G22" s="807"/>
      <c r="H22" s="488">
        <v>736</v>
      </c>
      <c r="I22" s="801"/>
      <c r="J22" s="124"/>
      <c r="K22" s="119">
        <f t="shared" si="3"/>
        <v>0</v>
      </c>
      <c r="L22" s="802"/>
      <c r="M22" s="488">
        <f t="shared" si="4"/>
        <v>736</v>
      </c>
      <c r="N22" s="502">
        <f t="shared" si="5"/>
        <v>0</v>
      </c>
      <c r="O22" s="499" t="s">
        <v>296</v>
      </c>
      <c r="P22" s="498">
        <v>0.104</v>
      </c>
      <c r="Q22" s="503">
        <v>29</v>
      </c>
      <c r="S22" s="74"/>
      <c r="T22" s="74"/>
      <c r="U22" s="74"/>
      <c r="BA22" s="46"/>
      <c r="BB22" s="46"/>
      <c r="BC22" s="46"/>
      <c r="BD22" s="46"/>
    </row>
    <row r="23" spans="1:56" ht="15" customHeight="1">
      <c r="A23" s="715" t="s">
        <v>864</v>
      </c>
      <c r="B23" s="117" t="s">
        <v>861</v>
      </c>
      <c r="C23" s="810" t="s">
        <v>1789</v>
      </c>
      <c r="D23" s="810" t="s">
        <v>1790</v>
      </c>
      <c r="E23" s="810" t="s">
        <v>428</v>
      </c>
      <c r="F23" s="810" t="s">
        <v>58</v>
      </c>
      <c r="G23" s="805">
        <v>1743</v>
      </c>
      <c r="H23" s="488">
        <v>876</v>
      </c>
      <c r="I23" s="799">
        <v>108900</v>
      </c>
      <c r="J23" s="124"/>
      <c r="K23" s="119">
        <f t="shared" si="3"/>
        <v>0</v>
      </c>
      <c r="L23" s="802">
        <f>SUM(G23-(G23*K23))</f>
        <v>1743</v>
      </c>
      <c r="M23" s="488">
        <f t="shared" si="4"/>
        <v>876</v>
      </c>
      <c r="N23" s="502">
        <f t="shared" si="5"/>
        <v>0</v>
      </c>
      <c r="O23" s="499" t="s">
        <v>118</v>
      </c>
      <c r="P23" s="498">
        <v>0.23</v>
      </c>
      <c r="Q23" s="504">
        <v>22</v>
      </c>
      <c r="S23" s="74"/>
      <c r="T23" s="74"/>
      <c r="U23" s="74"/>
      <c r="BA23" s="46"/>
      <c r="BB23" s="46"/>
      <c r="BC23" s="46"/>
      <c r="BD23" s="46"/>
    </row>
    <row r="24" spans="1:56" ht="15" customHeight="1">
      <c r="A24" s="716"/>
      <c r="B24" s="117" t="s">
        <v>835</v>
      </c>
      <c r="C24" s="839"/>
      <c r="D24" s="839"/>
      <c r="E24" s="810"/>
      <c r="F24" s="810"/>
      <c r="G24" s="807"/>
      <c r="H24" s="488">
        <v>867</v>
      </c>
      <c r="I24" s="801"/>
      <c r="J24" s="124"/>
      <c r="K24" s="119">
        <f t="shared" si="3"/>
        <v>0</v>
      </c>
      <c r="L24" s="802"/>
      <c r="M24" s="488">
        <f t="shared" si="4"/>
        <v>867</v>
      </c>
      <c r="N24" s="502">
        <f t="shared" si="5"/>
        <v>0</v>
      </c>
      <c r="O24" s="499" t="s">
        <v>298</v>
      </c>
      <c r="P24" s="498">
        <v>0.125</v>
      </c>
      <c r="Q24" s="503">
        <v>36</v>
      </c>
      <c r="S24" s="74"/>
      <c r="T24" s="74"/>
      <c r="U24" s="74"/>
      <c r="BA24" s="46"/>
      <c r="BB24" s="46"/>
      <c r="BC24" s="46"/>
      <c r="BD24" s="46"/>
    </row>
    <row r="25" spans="1:56" ht="15" customHeight="1">
      <c r="A25" s="715" t="s">
        <v>863</v>
      </c>
      <c r="B25" s="117" t="s">
        <v>862</v>
      </c>
      <c r="C25" s="810" t="s">
        <v>1742</v>
      </c>
      <c r="D25" s="810" t="s">
        <v>1791</v>
      </c>
      <c r="E25" s="810" t="s">
        <v>431</v>
      </c>
      <c r="F25" s="810" t="s">
        <v>432</v>
      </c>
      <c r="G25" s="805">
        <v>1885</v>
      </c>
      <c r="H25" s="488">
        <v>887</v>
      </c>
      <c r="I25" s="799">
        <v>117700</v>
      </c>
      <c r="J25" s="124"/>
      <c r="K25" s="119">
        <f t="shared" si="3"/>
        <v>0</v>
      </c>
      <c r="L25" s="802">
        <f>SUM(G25-(G25*K25))</f>
        <v>1885</v>
      </c>
      <c r="M25" s="488">
        <f t="shared" si="4"/>
        <v>887</v>
      </c>
      <c r="N25" s="502">
        <f t="shared" si="5"/>
        <v>0</v>
      </c>
      <c r="O25" s="499" t="s">
        <v>197</v>
      </c>
      <c r="P25" s="498">
        <v>0.23799999999999999</v>
      </c>
      <c r="Q25" s="503">
        <v>26</v>
      </c>
      <c r="S25" s="74"/>
      <c r="T25" s="74"/>
      <c r="U25" s="74"/>
      <c r="BA25" s="46"/>
      <c r="BB25" s="46"/>
      <c r="BC25" s="46"/>
      <c r="BD25" s="46"/>
    </row>
    <row r="26" spans="1:56" ht="15" customHeight="1">
      <c r="A26" s="716"/>
      <c r="B26" s="117" t="s">
        <v>805</v>
      </c>
      <c r="C26" s="839"/>
      <c r="D26" s="839"/>
      <c r="E26" s="810"/>
      <c r="F26" s="810"/>
      <c r="G26" s="807"/>
      <c r="H26" s="488">
        <v>998</v>
      </c>
      <c r="I26" s="801"/>
      <c r="J26" s="124"/>
      <c r="K26" s="119">
        <f t="shared" si="3"/>
        <v>0</v>
      </c>
      <c r="L26" s="802"/>
      <c r="M26" s="488">
        <f t="shared" si="4"/>
        <v>998</v>
      </c>
      <c r="N26" s="502">
        <f t="shared" si="5"/>
        <v>0</v>
      </c>
      <c r="O26" s="499" t="s">
        <v>298</v>
      </c>
      <c r="P26" s="498">
        <v>0.126</v>
      </c>
      <c r="Q26" s="504">
        <v>36</v>
      </c>
      <c r="S26" s="74"/>
      <c r="T26" s="74"/>
      <c r="U26" s="74"/>
      <c r="BA26" s="46"/>
      <c r="BB26" s="46"/>
      <c r="BC26" s="46"/>
      <c r="BD26" s="46"/>
    </row>
    <row r="27" spans="1:56" ht="29.45" customHeight="1">
      <c r="A27" s="811" t="s">
        <v>1907</v>
      </c>
      <c r="B27" s="717"/>
      <c r="C27" s="717"/>
      <c r="D27" s="717"/>
      <c r="E27" s="717"/>
      <c r="F27" s="717"/>
      <c r="G27" s="717"/>
      <c r="H27" s="717"/>
      <c r="I27" s="717"/>
      <c r="J27" s="717"/>
      <c r="K27" s="717"/>
      <c r="L27" s="717"/>
      <c r="M27" s="717"/>
      <c r="N27" s="120"/>
      <c r="O27" s="121"/>
      <c r="P27" s="121"/>
      <c r="Q27" s="253"/>
      <c r="S27" s="74"/>
      <c r="T27" s="74"/>
      <c r="U27" s="74"/>
    </row>
    <row r="28" spans="1:56" ht="29.45" customHeight="1">
      <c r="A28" s="692" t="s">
        <v>556</v>
      </c>
      <c r="B28" s="693"/>
      <c r="C28" s="693"/>
      <c r="D28" s="693"/>
      <c r="E28" s="693"/>
      <c r="F28" s="693"/>
      <c r="G28" s="693"/>
      <c r="H28" s="693"/>
      <c r="I28" s="693"/>
      <c r="J28" s="693"/>
      <c r="K28" s="693"/>
      <c r="L28" s="693"/>
      <c r="M28" s="693"/>
      <c r="N28" s="693"/>
      <c r="O28" s="693"/>
      <c r="P28" s="693"/>
      <c r="Q28" s="694"/>
      <c r="S28" s="74"/>
      <c r="T28" s="74"/>
      <c r="U28" s="74"/>
    </row>
    <row r="29" spans="1:56" ht="15" customHeight="1">
      <c r="A29" s="759" t="s">
        <v>866</v>
      </c>
      <c r="B29" s="117" t="s">
        <v>867</v>
      </c>
      <c r="C29" s="780" t="s">
        <v>1787</v>
      </c>
      <c r="D29" s="780" t="s">
        <v>1788</v>
      </c>
      <c r="E29" s="780" t="s">
        <v>433</v>
      </c>
      <c r="F29" s="780" t="s">
        <v>87</v>
      </c>
      <c r="G29" s="805">
        <v>2342</v>
      </c>
      <c r="H29" s="488">
        <v>1360</v>
      </c>
      <c r="I29" s="799">
        <v>146200</v>
      </c>
      <c r="J29" s="124"/>
      <c r="K29" s="119">
        <f t="shared" ref="K29:K52" si="6">$D$3</f>
        <v>0</v>
      </c>
      <c r="L29" s="802">
        <f>SUM(G29-(G29*K29))</f>
        <v>2342</v>
      </c>
      <c r="M29" s="488">
        <f t="shared" ref="M29:M52" si="7">SUM(H29-(H29*K29))</f>
        <v>1360</v>
      </c>
      <c r="N29" s="502">
        <f t="shared" ref="N29:N50" si="8">J29*M29</f>
        <v>0</v>
      </c>
      <c r="O29" s="499" t="s">
        <v>226</v>
      </c>
      <c r="P29" s="498">
        <v>0.32800000000000001</v>
      </c>
      <c r="Q29" s="504">
        <v>34</v>
      </c>
      <c r="S29" s="74"/>
      <c r="T29" s="74"/>
      <c r="U29" s="74"/>
    </row>
    <row r="30" spans="1:56" ht="15" customHeight="1">
      <c r="A30" s="760"/>
      <c r="B30" s="117" t="s">
        <v>825</v>
      </c>
      <c r="C30" s="847"/>
      <c r="D30" s="847"/>
      <c r="E30" s="780"/>
      <c r="F30" s="780"/>
      <c r="G30" s="807"/>
      <c r="H30" s="488">
        <v>982</v>
      </c>
      <c r="I30" s="801"/>
      <c r="J30" s="124"/>
      <c r="K30" s="119">
        <f t="shared" si="6"/>
        <v>0</v>
      </c>
      <c r="L30" s="802"/>
      <c r="M30" s="488">
        <f t="shared" si="7"/>
        <v>982</v>
      </c>
      <c r="N30" s="502">
        <f t="shared" si="8"/>
        <v>0</v>
      </c>
      <c r="O30" s="499" t="s">
        <v>298</v>
      </c>
      <c r="P30" s="498">
        <v>0.125</v>
      </c>
      <c r="Q30" s="503">
        <v>37</v>
      </c>
      <c r="S30" s="74"/>
      <c r="T30" s="74"/>
      <c r="U30" s="74"/>
    </row>
    <row r="31" spans="1:56" ht="15" customHeight="1">
      <c r="A31" s="759" t="s">
        <v>886</v>
      </c>
      <c r="B31" s="117" t="s">
        <v>868</v>
      </c>
      <c r="C31" s="810" t="s">
        <v>1789</v>
      </c>
      <c r="D31" s="810" t="s">
        <v>1790</v>
      </c>
      <c r="E31" s="810" t="s">
        <v>45</v>
      </c>
      <c r="F31" s="810" t="s">
        <v>212</v>
      </c>
      <c r="G31" s="805">
        <v>2691</v>
      </c>
      <c r="H31" s="488">
        <v>1535</v>
      </c>
      <c r="I31" s="799">
        <v>168000</v>
      </c>
      <c r="J31" s="124"/>
      <c r="K31" s="119">
        <f t="shared" si="6"/>
        <v>0</v>
      </c>
      <c r="L31" s="802">
        <f>SUM(G31-(G31*K31))</f>
        <v>2691</v>
      </c>
      <c r="M31" s="488">
        <f t="shared" si="7"/>
        <v>1535</v>
      </c>
      <c r="N31" s="502">
        <f t="shared" si="8"/>
        <v>0</v>
      </c>
      <c r="O31" s="499" t="s">
        <v>298</v>
      </c>
      <c r="P31" s="498">
        <v>0.125</v>
      </c>
      <c r="Q31" s="503">
        <v>37</v>
      </c>
      <c r="S31" s="74"/>
      <c r="T31" s="74"/>
      <c r="U31" s="74"/>
    </row>
    <row r="32" spans="1:56" ht="15" customHeight="1">
      <c r="A32" s="760"/>
      <c r="B32" s="117" t="s">
        <v>828</v>
      </c>
      <c r="C32" s="839"/>
      <c r="D32" s="839"/>
      <c r="E32" s="810"/>
      <c r="F32" s="810"/>
      <c r="G32" s="807"/>
      <c r="H32" s="488">
        <v>1156</v>
      </c>
      <c r="I32" s="801"/>
      <c r="J32" s="124"/>
      <c r="K32" s="119">
        <f t="shared" si="6"/>
        <v>0</v>
      </c>
      <c r="L32" s="802"/>
      <c r="M32" s="488">
        <f t="shared" si="7"/>
        <v>1156</v>
      </c>
      <c r="N32" s="502">
        <f t="shared" si="8"/>
        <v>0</v>
      </c>
      <c r="O32" s="499" t="s">
        <v>100</v>
      </c>
      <c r="P32" s="498">
        <v>0.249</v>
      </c>
      <c r="Q32" s="503">
        <v>44</v>
      </c>
      <c r="S32" s="74"/>
      <c r="T32" s="74"/>
      <c r="U32" s="74"/>
    </row>
    <row r="33" spans="1:21" ht="15" customHeight="1">
      <c r="A33" s="759" t="s">
        <v>885</v>
      </c>
      <c r="B33" s="117" t="s">
        <v>869</v>
      </c>
      <c r="C33" s="810" t="s">
        <v>1742</v>
      </c>
      <c r="D33" s="810" t="s">
        <v>1791</v>
      </c>
      <c r="E33" s="810" t="s">
        <v>382</v>
      </c>
      <c r="F33" s="810" t="s">
        <v>51</v>
      </c>
      <c r="G33" s="805">
        <v>2920</v>
      </c>
      <c r="H33" s="488">
        <v>1590</v>
      </c>
      <c r="I33" s="799">
        <v>182300</v>
      </c>
      <c r="J33" s="124"/>
      <c r="K33" s="119">
        <f t="shared" si="6"/>
        <v>0</v>
      </c>
      <c r="L33" s="802">
        <f>SUM(G33-(G33*K33))</f>
        <v>2920</v>
      </c>
      <c r="M33" s="488">
        <f t="shared" si="7"/>
        <v>1590</v>
      </c>
      <c r="N33" s="502">
        <f t="shared" si="8"/>
        <v>0</v>
      </c>
      <c r="O33" s="499" t="s">
        <v>227</v>
      </c>
      <c r="P33" s="498">
        <v>0.433</v>
      </c>
      <c r="Q33" s="503">
        <v>44</v>
      </c>
      <c r="S33" s="74"/>
      <c r="T33" s="74"/>
      <c r="U33" s="74"/>
    </row>
    <row r="34" spans="1:21" ht="15" customHeight="1">
      <c r="A34" s="760"/>
      <c r="B34" s="117" t="s">
        <v>780</v>
      </c>
      <c r="C34" s="839"/>
      <c r="D34" s="839"/>
      <c r="E34" s="810"/>
      <c r="F34" s="810"/>
      <c r="G34" s="807"/>
      <c r="H34" s="488">
        <v>1330</v>
      </c>
      <c r="I34" s="801"/>
      <c r="J34" s="124"/>
      <c r="K34" s="119">
        <f t="shared" si="6"/>
        <v>0</v>
      </c>
      <c r="L34" s="802"/>
      <c r="M34" s="488">
        <f t="shared" si="7"/>
        <v>1330</v>
      </c>
      <c r="N34" s="502">
        <f t="shared" si="8"/>
        <v>0</v>
      </c>
      <c r="O34" s="499" t="s">
        <v>299</v>
      </c>
      <c r="P34" s="498">
        <v>0.14599999999999999</v>
      </c>
      <c r="Q34" s="504">
        <v>40</v>
      </c>
      <c r="S34" s="74"/>
      <c r="T34" s="74"/>
      <c r="U34" s="74"/>
    </row>
    <row r="35" spans="1:21" ht="15" customHeight="1">
      <c r="A35" s="759" t="s">
        <v>884</v>
      </c>
      <c r="B35" s="117" t="s">
        <v>870</v>
      </c>
      <c r="C35" s="733" t="s">
        <v>194</v>
      </c>
      <c r="D35" s="733" t="s">
        <v>1745</v>
      </c>
      <c r="E35" s="733" t="s">
        <v>383</v>
      </c>
      <c r="F35" s="733" t="s">
        <v>40</v>
      </c>
      <c r="G35" s="805">
        <v>3233</v>
      </c>
      <c r="H35" s="488">
        <v>1645</v>
      </c>
      <c r="I35" s="799">
        <v>201800</v>
      </c>
      <c r="J35" s="124"/>
      <c r="K35" s="119">
        <f t="shared" si="6"/>
        <v>0</v>
      </c>
      <c r="L35" s="802">
        <f>SUM(G35-(G35*K35))</f>
        <v>3233</v>
      </c>
      <c r="M35" s="488">
        <f t="shared" si="7"/>
        <v>1645</v>
      </c>
      <c r="N35" s="502">
        <f t="shared" si="8"/>
        <v>0</v>
      </c>
      <c r="O35" s="499" t="s">
        <v>227</v>
      </c>
      <c r="P35" s="498">
        <v>0.433</v>
      </c>
      <c r="Q35" s="503">
        <v>44</v>
      </c>
      <c r="S35" s="74"/>
      <c r="T35" s="74"/>
      <c r="U35" s="34"/>
    </row>
    <row r="36" spans="1:21" ht="15" customHeight="1">
      <c r="A36" s="760"/>
      <c r="B36" s="117" t="s">
        <v>782</v>
      </c>
      <c r="C36" s="846"/>
      <c r="D36" s="846"/>
      <c r="E36" s="733"/>
      <c r="F36" s="733"/>
      <c r="G36" s="807"/>
      <c r="H36" s="488">
        <v>1588</v>
      </c>
      <c r="I36" s="801"/>
      <c r="J36" s="124"/>
      <c r="K36" s="119">
        <f t="shared" si="6"/>
        <v>0</v>
      </c>
      <c r="L36" s="802"/>
      <c r="M36" s="488">
        <f t="shared" si="7"/>
        <v>1588</v>
      </c>
      <c r="N36" s="502">
        <f t="shared" si="8"/>
        <v>0</v>
      </c>
      <c r="O36" s="499" t="s">
        <v>299</v>
      </c>
      <c r="P36" s="498">
        <v>0.14599999999999999</v>
      </c>
      <c r="Q36" s="504">
        <v>42</v>
      </c>
      <c r="S36" s="74"/>
      <c r="T36" s="74"/>
      <c r="U36" s="74"/>
    </row>
    <row r="37" spans="1:21" ht="15" customHeight="1">
      <c r="A37" s="759" t="s">
        <v>883</v>
      </c>
      <c r="B37" s="117" t="s">
        <v>871</v>
      </c>
      <c r="C37" s="733" t="s">
        <v>194</v>
      </c>
      <c r="D37" s="733" t="s">
        <v>434</v>
      </c>
      <c r="E37" s="733" t="s">
        <v>92</v>
      </c>
      <c r="F37" s="733" t="s">
        <v>435</v>
      </c>
      <c r="G37" s="805">
        <v>3573</v>
      </c>
      <c r="H37" s="488">
        <v>1703</v>
      </c>
      <c r="I37" s="799">
        <v>223000</v>
      </c>
      <c r="J37" s="124"/>
      <c r="K37" s="119">
        <f t="shared" si="6"/>
        <v>0</v>
      </c>
      <c r="L37" s="802">
        <f>SUM(G37-(G37*K37))</f>
        <v>3573</v>
      </c>
      <c r="M37" s="488">
        <f t="shared" si="7"/>
        <v>1703</v>
      </c>
      <c r="N37" s="502">
        <f t="shared" si="8"/>
        <v>0</v>
      </c>
      <c r="O37" s="499" t="s">
        <v>227</v>
      </c>
      <c r="P37" s="498">
        <v>0.433</v>
      </c>
      <c r="Q37" s="503">
        <v>43</v>
      </c>
      <c r="S37" s="74"/>
      <c r="T37" s="74"/>
      <c r="U37" s="34"/>
    </row>
    <row r="38" spans="1:21" ht="15" customHeight="1">
      <c r="A38" s="760"/>
      <c r="B38" s="117" t="s">
        <v>784</v>
      </c>
      <c r="C38" s="846"/>
      <c r="D38" s="846"/>
      <c r="E38" s="733"/>
      <c r="F38" s="733"/>
      <c r="G38" s="807"/>
      <c r="H38" s="488">
        <v>1870</v>
      </c>
      <c r="I38" s="801"/>
      <c r="J38" s="124"/>
      <c r="K38" s="119">
        <f t="shared" si="6"/>
        <v>0</v>
      </c>
      <c r="L38" s="802"/>
      <c r="M38" s="488">
        <f t="shared" si="7"/>
        <v>1870</v>
      </c>
      <c r="N38" s="502">
        <f t="shared" si="8"/>
        <v>0</v>
      </c>
      <c r="O38" s="499" t="s">
        <v>302</v>
      </c>
      <c r="P38" s="498">
        <v>0.184</v>
      </c>
      <c r="Q38" s="504">
        <v>46</v>
      </c>
      <c r="S38" s="74"/>
      <c r="T38" s="74"/>
      <c r="U38" s="74"/>
    </row>
    <row r="39" spans="1:21" ht="15" customHeight="1">
      <c r="A39" s="759" t="s">
        <v>882</v>
      </c>
      <c r="B39" s="117" t="s">
        <v>872</v>
      </c>
      <c r="C39" s="733" t="s">
        <v>206</v>
      </c>
      <c r="D39" s="733" t="s">
        <v>55</v>
      </c>
      <c r="E39" s="733" t="s">
        <v>35</v>
      </c>
      <c r="F39" s="733" t="s">
        <v>218</v>
      </c>
      <c r="G39" s="805">
        <v>4507</v>
      </c>
      <c r="H39" s="488">
        <v>1761</v>
      </c>
      <c r="I39" s="799">
        <v>281300</v>
      </c>
      <c r="J39" s="124"/>
      <c r="K39" s="119">
        <f t="shared" si="6"/>
        <v>0</v>
      </c>
      <c r="L39" s="802">
        <f>SUM(G39-(G39*K39))</f>
        <v>4507</v>
      </c>
      <c r="M39" s="488">
        <f t="shared" si="7"/>
        <v>1761</v>
      </c>
      <c r="N39" s="502">
        <f t="shared" si="8"/>
        <v>0</v>
      </c>
      <c r="O39" s="499" t="s">
        <v>227</v>
      </c>
      <c r="P39" s="498">
        <v>0.433</v>
      </c>
      <c r="Q39" s="503">
        <v>44</v>
      </c>
      <c r="S39" s="74"/>
      <c r="T39" s="74"/>
      <c r="U39" s="34"/>
    </row>
    <row r="40" spans="1:21" ht="15" customHeight="1">
      <c r="A40" s="760"/>
      <c r="B40" s="117" t="s">
        <v>786</v>
      </c>
      <c r="C40" s="846"/>
      <c r="D40" s="846"/>
      <c r="E40" s="733"/>
      <c r="F40" s="733"/>
      <c r="G40" s="807"/>
      <c r="H40" s="488">
        <v>2746</v>
      </c>
      <c r="I40" s="801"/>
      <c r="J40" s="124"/>
      <c r="K40" s="119">
        <f t="shared" si="6"/>
        <v>0</v>
      </c>
      <c r="L40" s="802"/>
      <c r="M40" s="488">
        <f t="shared" si="7"/>
        <v>2746</v>
      </c>
      <c r="N40" s="502">
        <f t="shared" si="8"/>
        <v>0</v>
      </c>
      <c r="O40" s="499" t="s">
        <v>389</v>
      </c>
      <c r="P40" s="498">
        <v>0.23699999999999999</v>
      </c>
      <c r="Q40" s="504">
        <v>60</v>
      </c>
      <c r="S40" s="74"/>
      <c r="T40" s="74"/>
      <c r="U40" s="74"/>
    </row>
    <row r="41" spans="1:21" ht="15" customHeight="1">
      <c r="A41" s="759" t="s">
        <v>881</v>
      </c>
      <c r="B41" s="117" t="s">
        <v>873</v>
      </c>
      <c r="C41" s="733" t="s">
        <v>436</v>
      </c>
      <c r="D41" s="733" t="s">
        <v>1794</v>
      </c>
      <c r="E41" s="733" t="s">
        <v>214</v>
      </c>
      <c r="F41" s="733" t="s">
        <v>377</v>
      </c>
      <c r="G41" s="805">
        <v>4835</v>
      </c>
      <c r="H41" s="488">
        <v>1821</v>
      </c>
      <c r="I41" s="799">
        <v>301800</v>
      </c>
      <c r="J41" s="124"/>
      <c r="K41" s="119">
        <f t="shared" si="6"/>
        <v>0</v>
      </c>
      <c r="L41" s="802">
        <f>SUM(G41-(G41*K41))</f>
        <v>4835</v>
      </c>
      <c r="M41" s="488">
        <f t="shared" si="7"/>
        <v>1821</v>
      </c>
      <c r="N41" s="502">
        <f t="shared" si="8"/>
        <v>0</v>
      </c>
      <c r="O41" s="499" t="s">
        <v>228</v>
      </c>
      <c r="P41" s="498">
        <v>0.57299999999999995</v>
      </c>
      <c r="Q41" s="504">
        <v>56</v>
      </c>
      <c r="S41" s="74"/>
      <c r="T41" s="74"/>
      <c r="U41" s="34"/>
    </row>
    <row r="42" spans="1:21" ht="15" customHeight="1">
      <c r="A42" s="760"/>
      <c r="B42" s="117" t="s">
        <v>788</v>
      </c>
      <c r="C42" s="846"/>
      <c r="D42" s="846"/>
      <c r="E42" s="733"/>
      <c r="F42" s="733"/>
      <c r="G42" s="807"/>
      <c r="H42" s="488">
        <v>3014</v>
      </c>
      <c r="I42" s="801"/>
      <c r="J42" s="124"/>
      <c r="K42" s="119">
        <f t="shared" si="6"/>
        <v>0</v>
      </c>
      <c r="L42" s="802"/>
      <c r="M42" s="488">
        <f t="shared" si="7"/>
        <v>3014</v>
      </c>
      <c r="N42" s="502">
        <f t="shared" si="8"/>
        <v>0</v>
      </c>
      <c r="O42" s="499" t="s">
        <v>389</v>
      </c>
      <c r="P42" s="498">
        <v>0.23699999999999999</v>
      </c>
      <c r="Q42" s="504">
        <v>60</v>
      </c>
      <c r="S42" s="74"/>
      <c r="T42" s="74"/>
      <c r="U42" s="74"/>
    </row>
    <row r="43" spans="1:21" ht="15" customHeight="1">
      <c r="A43" s="759" t="s">
        <v>880</v>
      </c>
      <c r="B43" s="117" t="s">
        <v>873</v>
      </c>
      <c r="C43" s="733" t="s">
        <v>436</v>
      </c>
      <c r="D43" s="733" t="s">
        <v>1794</v>
      </c>
      <c r="E43" s="733" t="s">
        <v>214</v>
      </c>
      <c r="F43" s="733" t="s">
        <v>38</v>
      </c>
      <c r="G43" s="805">
        <v>5288</v>
      </c>
      <c r="H43" s="488">
        <v>1821</v>
      </c>
      <c r="I43" s="799">
        <v>330100</v>
      </c>
      <c r="J43" s="124"/>
      <c r="K43" s="119">
        <f t="shared" si="6"/>
        <v>0</v>
      </c>
      <c r="L43" s="802">
        <f>SUM(G43-(G43*K43))</f>
        <v>5288</v>
      </c>
      <c r="M43" s="488">
        <f t="shared" si="7"/>
        <v>1821</v>
      </c>
      <c r="N43" s="502">
        <f>J43*M43</f>
        <v>0</v>
      </c>
      <c r="O43" s="499" t="s">
        <v>228</v>
      </c>
      <c r="P43" s="498">
        <v>0.57299999999999995</v>
      </c>
      <c r="Q43" s="504">
        <v>56</v>
      </c>
      <c r="S43" s="74"/>
      <c r="T43" s="74"/>
      <c r="U43" s="34"/>
    </row>
    <row r="44" spans="1:21" ht="15" customHeight="1">
      <c r="A44" s="760"/>
      <c r="B44" s="117" t="s">
        <v>789</v>
      </c>
      <c r="C44" s="846"/>
      <c r="D44" s="846"/>
      <c r="E44" s="733"/>
      <c r="F44" s="733"/>
      <c r="G44" s="807"/>
      <c r="H44" s="488">
        <v>3467</v>
      </c>
      <c r="I44" s="801"/>
      <c r="J44" s="124"/>
      <c r="K44" s="119">
        <f t="shared" si="6"/>
        <v>0</v>
      </c>
      <c r="L44" s="802"/>
      <c r="M44" s="488">
        <f t="shared" si="7"/>
        <v>3467</v>
      </c>
      <c r="N44" s="502">
        <f>J44*M44</f>
        <v>0</v>
      </c>
      <c r="O44" s="499" t="s">
        <v>389</v>
      </c>
      <c r="P44" s="498">
        <v>0.23699999999999999</v>
      </c>
      <c r="Q44" s="504">
        <v>61</v>
      </c>
      <c r="S44" s="74"/>
      <c r="T44" s="74"/>
      <c r="U44" s="74"/>
    </row>
    <row r="45" spans="1:21" ht="15" customHeight="1">
      <c r="A45" s="759" t="s">
        <v>879</v>
      </c>
      <c r="B45" s="117" t="s">
        <v>874</v>
      </c>
      <c r="C45" s="733" t="s">
        <v>348</v>
      </c>
      <c r="D45" s="733" t="s">
        <v>1795</v>
      </c>
      <c r="E45" s="733" t="s">
        <v>211</v>
      </c>
      <c r="F45" s="733" t="s">
        <v>437</v>
      </c>
      <c r="G45" s="805">
        <v>5304</v>
      </c>
      <c r="H45" s="488">
        <v>1992</v>
      </c>
      <c r="I45" s="799">
        <v>331100</v>
      </c>
      <c r="J45" s="124"/>
      <c r="K45" s="119">
        <f t="shared" si="6"/>
        <v>0</v>
      </c>
      <c r="L45" s="802">
        <f>SUM(G45-(G45*K45))</f>
        <v>5304</v>
      </c>
      <c r="M45" s="488">
        <f t="shared" si="7"/>
        <v>1992</v>
      </c>
      <c r="N45" s="502">
        <f t="shared" si="8"/>
        <v>0</v>
      </c>
      <c r="O45" s="499" t="s">
        <v>228</v>
      </c>
      <c r="P45" s="498">
        <v>0.57299999999999995</v>
      </c>
      <c r="Q45" s="504">
        <v>56</v>
      </c>
      <c r="S45" s="74"/>
      <c r="T45" s="74"/>
      <c r="U45" s="34"/>
    </row>
    <row r="46" spans="1:21" ht="15" customHeight="1">
      <c r="A46" s="760"/>
      <c r="B46" s="117" t="s">
        <v>791</v>
      </c>
      <c r="C46" s="846"/>
      <c r="D46" s="846"/>
      <c r="E46" s="733"/>
      <c r="F46" s="733"/>
      <c r="G46" s="807"/>
      <c r="H46" s="488">
        <v>3312</v>
      </c>
      <c r="I46" s="801"/>
      <c r="J46" s="124"/>
      <c r="K46" s="119">
        <f t="shared" si="6"/>
        <v>0</v>
      </c>
      <c r="L46" s="802"/>
      <c r="M46" s="488">
        <f t="shared" si="7"/>
        <v>3312</v>
      </c>
      <c r="N46" s="502">
        <f t="shared" si="8"/>
        <v>0</v>
      </c>
      <c r="O46" s="499" t="s">
        <v>394</v>
      </c>
      <c r="P46" s="498">
        <v>0.3</v>
      </c>
      <c r="Q46" s="504">
        <v>75</v>
      </c>
      <c r="S46" s="74"/>
      <c r="T46" s="74"/>
      <c r="U46" s="74"/>
    </row>
    <row r="47" spans="1:21" ht="15" customHeight="1">
      <c r="A47" s="759" t="s">
        <v>878</v>
      </c>
      <c r="B47" s="117" t="s">
        <v>874</v>
      </c>
      <c r="C47" s="733" t="s">
        <v>348</v>
      </c>
      <c r="D47" s="733" t="s">
        <v>1795</v>
      </c>
      <c r="E47" s="733" t="s">
        <v>211</v>
      </c>
      <c r="F47" s="733" t="s">
        <v>437</v>
      </c>
      <c r="G47" s="805">
        <v>5799</v>
      </c>
      <c r="H47" s="488">
        <v>1992</v>
      </c>
      <c r="I47" s="799">
        <v>362000</v>
      </c>
      <c r="J47" s="124"/>
      <c r="K47" s="119">
        <f t="shared" si="6"/>
        <v>0</v>
      </c>
      <c r="L47" s="802">
        <f>SUM(G47-(G47*K47))</f>
        <v>5799</v>
      </c>
      <c r="M47" s="488">
        <f t="shared" si="7"/>
        <v>1992</v>
      </c>
      <c r="N47" s="502">
        <f>J47*M47</f>
        <v>0</v>
      </c>
      <c r="O47" s="499" t="s">
        <v>228</v>
      </c>
      <c r="P47" s="498">
        <v>0.57299999999999995</v>
      </c>
      <c r="Q47" s="504">
        <v>56</v>
      </c>
      <c r="S47" s="74"/>
      <c r="T47" s="74"/>
      <c r="U47" s="34"/>
    </row>
    <row r="48" spans="1:21" ht="15" customHeight="1">
      <c r="A48" s="760"/>
      <c r="B48" s="117" t="s">
        <v>792</v>
      </c>
      <c r="C48" s="846"/>
      <c r="D48" s="846"/>
      <c r="E48" s="733"/>
      <c r="F48" s="733"/>
      <c r="G48" s="807"/>
      <c r="H48" s="488">
        <v>3807</v>
      </c>
      <c r="I48" s="801"/>
      <c r="J48" s="124"/>
      <c r="K48" s="119">
        <f t="shared" si="6"/>
        <v>0</v>
      </c>
      <c r="L48" s="802"/>
      <c r="M48" s="488">
        <f t="shared" si="7"/>
        <v>3807</v>
      </c>
      <c r="N48" s="502">
        <f>J48*M48</f>
        <v>0</v>
      </c>
      <c r="O48" s="499" t="s">
        <v>394</v>
      </c>
      <c r="P48" s="498">
        <v>0.3</v>
      </c>
      <c r="Q48" s="504">
        <v>75</v>
      </c>
      <c r="S48" s="74"/>
      <c r="T48" s="74"/>
      <c r="U48" s="74"/>
    </row>
    <row r="49" spans="1:56" ht="15" customHeight="1">
      <c r="A49" s="759" t="s">
        <v>877</v>
      </c>
      <c r="B49" s="117" t="s">
        <v>875</v>
      </c>
      <c r="C49" s="699" t="s">
        <v>1796</v>
      </c>
      <c r="D49" s="803" t="s">
        <v>438</v>
      </c>
      <c r="E49" s="699" t="s">
        <v>222</v>
      </c>
      <c r="F49" s="699" t="s">
        <v>439</v>
      </c>
      <c r="G49" s="805">
        <v>5998</v>
      </c>
      <c r="H49" s="488">
        <v>2378</v>
      </c>
      <c r="I49" s="799">
        <v>374300</v>
      </c>
      <c r="J49" s="124"/>
      <c r="K49" s="119">
        <f t="shared" si="6"/>
        <v>0</v>
      </c>
      <c r="L49" s="802">
        <f>SUM(G49-(G49*K49))</f>
        <v>5998</v>
      </c>
      <c r="M49" s="488">
        <f t="shared" si="7"/>
        <v>2378</v>
      </c>
      <c r="N49" s="502">
        <f t="shared" si="8"/>
        <v>0</v>
      </c>
      <c r="O49" s="499" t="s">
        <v>228</v>
      </c>
      <c r="P49" s="498">
        <v>0.57299999999999995</v>
      </c>
      <c r="Q49" s="504">
        <v>56</v>
      </c>
      <c r="S49" s="74"/>
      <c r="T49" s="74"/>
      <c r="U49" s="34"/>
    </row>
    <row r="50" spans="1:56" ht="15" customHeight="1">
      <c r="A50" s="760"/>
      <c r="B50" s="117" t="s">
        <v>794</v>
      </c>
      <c r="C50" s="841"/>
      <c r="D50" s="841"/>
      <c r="E50" s="699"/>
      <c r="F50" s="699"/>
      <c r="G50" s="807"/>
      <c r="H50" s="488">
        <v>3620</v>
      </c>
      <c r="I50" s="801"/>
      <c r="J50" s="124"/>
      <c r="K50" s="119">
        <f t="shared" si="6"/>
        <v>0</v>
      </c>
      <c r="L50" s="802"/>
      <c r="M50" s="488">
        <f t="shared" si="7"/>
        <v>3620</v>
      </c>
      <c r="N50" s="502">
        <f t="shared" si="8"/>
        <v>0</v>
      </c>
      <c r="O50" s="499" t="s">
        <v>394</v>
      </c>
      <c r="P50" s="498">
        <v>0.3</v>
      </c>
      <c r="Q50" s="504">
        <v>75</v>
      </c>
      <c r="S50" s="74"/>
      <c r="T50" s="74"/>
      <c r="U50" s="74"/>
    </row>
    <row r="51" spans="1:56" ht="15" customHeight="1">
      <c r="A51" s="759" t="s">
        <v>876</v>
      </c>
      <c r="B51" s="117" t="s">
        <v>875</v>
      </c>
      <c r="C51" s="699" t="s">
        <v>1796</v>
      </c>
      <c r="D51" s="803" t="s">
        <v>438</v>
      </c>
      <c r="E51" s="699" t="s">
        <v>222</v>
      </c>
      <c r="F51" s="699" t="s">
        <v>439</v>
      </c>
      <c r="G51" s="805">
        <v>6540</v>
      </c>
      <c r="H51" s="488">
        <v>2378</v>
      </c>
      <c r="I51" s="799">
        <v>408200</v>
      </c>
      <c r="J51" s="124"/>
      <c r="K51" s="119">
        <f t="shared" si="6"/>
        <v>0</v>
      </c>
      <c r="L51" s="802">
        <f>SUM(G51-(G51*K51))</f>
        <v>6540</v>
      </c>
      <c r="M51" s="488">
        <f t="shared" si="7"/>
        <v>2378</v>
      </c>
      <c r="N51" s="502">
        <f>J51*M51</f>
        <v>0</v>
      </c>
      <c r="O51" s="499" t="s">
        <v>228</v>
      </c>
      <c r="P51" s="498">
        <v>0.57299999999999995</v>
      </c>
      <c r="Q51" s="504">
        <v>56</v>
      </c>
      <c r="S51" s="74"/>
      <c r="T51" s="74"/>
      <c r="U51" s="34"/>
    </row>
    <row r="52" spans="1:56" ht="15" customHeight="1">
      <c r="A52" s="760"/>
      <c r="B52" s="117" t="s">
        <v>795</v>
      </c>
      <c r="C52" s="841"/>
      <c r="D52" s="841"/>
      <c r="E52" s="699"/>
      <c r="F52" s="699"/>
      <c r="G52" s="807"/>
      <c r="H52" s="488">
        <v>4162</v>
      </c>
      <c r="I52" s="801"/>
      <c r="J52" s="124"/>
      <c r="K52" s="119">
        <f t="shared" si="6"/>
        <v>0</v>
      </c>
      <c r="L52" s="802"/>
      <c r="M52" s="488">
        <f t="shared" si="7"/>
        <v>4162</v>
      </c>
      <c r="N52" s="502">
        <f>J52*M52</f>
        <v>0</v>
      </c>
      <c r="O52" s="499" t="s">
        <v>394</v>
      </c>
      <c r="P52" s="498">
        <v>0.3</v>
      </c>
      <c r="Q52" s="504">
        <v>75</v>
      </c>
      <c r="S52" s="74"/>
      <c r="T52" s="74"/>
      <c r="U52" s="74"/>
    </row>
    <row r="53" spans="1:56" ht="29.45" customHeight="1">
      <c r="A53" s="811" t="s">
        <v>1908</v>
      </c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120"/>
      <c r="O53" s="121"/>
      <c r="P53" s="121"/>
      <c r="Q53" s="253"/>
      <c r="S53" s="74"/>
      <c r="T53" s="74"/>
      <c r="U53" s="74"/>
      <c r="BA53" s="46"/>
      <c r="BB53" s="46"/>
      <c r="BC53" s="46"/>
      <c r="BD53" s="46"/>
    </row>
    <row r="54" spans="1:56" ht="29.45" customHeight="1">
      <c r="A54" s="692" t="s">
        <v>557</v>
      </c>
      <c r="B54" s="693"/>
      <c r="C54" s="693"/>
      <c r="D54" s="693"/>
      <c r="E54" s="693"/>
      <c r="F54" s="693"/>
      <c r="G54" s="693"/>
      <c r="H54" s="693"/>
      <c r="I54" s="693"/>
      <c r="J54" s="693"/>
      <c r="K54" s="693"/>
      <c r="L54" s="693"/>
      <c r="M54" s="693"/>
      <c r="N54" s="693"/>
      <c r="O54" s="693"/>
      <c r="P54" s="693"/>
      <c r="Q54" s="694"/>
      <c r="S54" s="74"/>
      <c r="T54" s="74"/>
      <c r="U54" s="74"/>
    </row>
    <row r="55" spans="1:56" ht="15.75" customHeight="1">
      <c r="A55" s="715" t="s">
        <v>887</v>
      </c>
      <c r="B55" s="111" t="s">
        <v>888</v>
      </c>
      <c r="C55" s="844" t="s">
        <v>194</v>
      </c>
      <c r="D55" s="844" t="s">
        <v>1745</v>
      </c>
      <c r="E55" s="733" t="s">
        <v>47</v>
      </c>
      <c r="F55" s="733" t="s">
        <v>195</v>
      </c>
      <c r="G55" s="805">
        <v>2664</v>
      </c>
      <c r="H55" s="488">
        <v>1659</v>
      </c>
      <c r="I55" s="799">
        <v>166400</v>
      </c>
      <c r="J55" s="124"/>
      <c r="K55" s="119">
        <f t="shared" ref="K55:K66" si="9">$D$3</f>
        <v>0</v>
      </c>
      <c r="L55" s="802">
        <f>SUM(G55-(G55*K55))</f>
        <v>2664</v>
      </c>
      <c r="M55" s="488">
        <f t="shared" ref="M55:M66" si="10">SUM(H55-(H55*K55))</f>
        <v>1659</v>
      </c>
      <c r="N55" s="502">
        <f t="shared" ref="N55:N66" si="11">J55*M55</f>
        <v>0</v>
      </c>
      <c r="O55" s="499" t="s">
        <v>109</v>
      </c>
      <c r="P55" s="498">
        <v>0.313</v>
      </c>
      <c r="Q55" s="503">
        <v>45</v>
      </c>
      <c r="S55" s="74"/>
      <c r="T55" s="74"/>
      <c r="U55" s="74"/>
      <c r="BA55" s="46"/>
      <c r="BB55" s="46"/>
      <c r="BC55" s="46"/>
      <c r="BD55" s="46"/>
    </row>
    <row r="56" spans="1:56" ht="15" customHeight="1">
      <c r="A56" s="716"/>
      <c r="B56" s="111" t="s">
        <v>1942</v>
      </c>
      <c r="C56" s="732"/>
      <c r="D56" s="732"/>
      <c r="E56" s="733"/>
      <c r="F56" s="733"/>
      <c r="G56" s="807"/>
      <c r="H56" s="488">
        <v>1005</v>
      </c>
      <c r="I56" s="801"/>
      <c r="J56" s="124"/>
      <c r="K56" s="119">
        <f t="shared" si="9"/>
        <v>0</v>
      </c>
      <c r="L56" s="802"/>
      <c r="M56" s="488">
        <f t="shared" si="10"/>
        <v>1005</v>
      </c>
      <c r="N56" s="502">
        <f t="shared" si="11"/>
        <v>0</v>
      </c>
      <c r="O56" s="499" t="s">
        <v>106</v>
      </c>
      <c r="P56" s="498">
        <v>0.249</v>
      </c>
      <c r="Q56" s="503">
        <v>48</v>
      </c>
      <c r="S56" s="74"/>
      <c r="T56" s="74"/>
      <c r="U56" s="74"/>
      <c r="BA56" s="46"/>
      <c r="BB56" s="46"/>
      <c r="BC56" s="46"/>
      <c r="BD56" s="46"/>
    </row>
    <row r="57" spans="1:56" s="56" customFormat="1" ht="15" customHeight="1">
      <c r="A57" s="715" t="s">
        <v>893</v>
      </c>
      <c r="B57" s="111" t="s">
        <v>889</v>
      </c>
      <c r="C57" s="844" t="s">
        <v>206</v>
      </c>
      <c r="D57" s="844" t="s">
        <v>55</v>
      </c>
      <c r="E57" s="733" t="s">
        <v>35</v>
      </c>
      <c r="F57" s="733" t="s">
        <v>61</v>
      </c>
      <c r="G57" s="805">
        <v>3610</v>
      </c>
      <c r="H57" s="488">
        <v>1754</v>
      </c>
      <c r="I57" s="799">
        <v>225400</v>
      </c>
      <c r="J57" s="124"/>
      <c r="K57" s="119">
        <f t="shared" si="9"/>
        <v>0</v>
      </c>
      <c r="L57" s="802">
        <f>SUM(G57-(G57*K57))</f>
        <v>3610</v>
      </c>
      <c r="M57" s="488">
        <f t="shared" si="10"/>
        <v>1754</v>
      </c>
      <c r="N57" s="502">
        <f t="shared" si="11"/>
        <v>0</v>
      </c>
      <c r="O57" s="499" t="s">
        <v>109</v>
      </c>
      <c r="P57" s="498">
        <v>0.313</v>
      </c>
      <c r="Q57" s="503">
        <v>47</v>
      </c>
      <c r="R57" s="47"/>
      <c r="S57" s="74"/>
      <c r="T57" s="74"/>
      <c r="U57" s="74"/>
      <c r="V57" s="47"/>
      <c r="W57" s="47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6"/>
      <c r="BB57" s="46"/>
      <c r="BC57" s="46"/>
      <c r="BD57" s="46"/>
    </row>
    <row r="58" spans="1:56" s="56" customFormat="1" ht="15" customHeight="1">
      <c r="A58" s="716"/>
      <c r="B58" s="111" t="s">
        <v>838</v>
      </c>
      <c r="C58" s="732"/>
      <c r="D58" s="732"/>
      <c r="E58" s="733"/>
      <c r="F58" s="733"/>
      <c r="G58" s="807"/>
      <c r="H58" s="488">
        <v>1856</v>
      </c>
      <c r="I58" s="801"/>
      <c r="J58" s="124"/>
      <c r="K58" s="119">
        <f t="shared" si="9"/>
        <v>0</v>
      </c>
      <c r="L58" s="802"/>
      <c r="M58" s="488">
        <f t="shared" si="10"/>
        <v>1856</v>
      </c>
      <c r="N58" s="502">
        <f t="shared" si="11"/>
        <v>0</v>
      </c>
      <c r="O58" s="499" t="s">
        <v>101</v>
      </c>
      <c r="P58" s="498">
        <v>0.45300000000000001</v>
      </c>
      <c r="Q58" s="503">
        <v>68</v>
      </c>
      <c r="R58" s="47"/>
      <c r="S58" s="74"/>
      <c r="T58" s="74"/>
      <c r="U58" s="74"/>
      <c r="V58" s="47"/>
      <c r="W58" s="47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6"/>
      <c r="BB58" s="46"/>
      <c r="BC58" s="46"/>
      <c r="BD58" s="46"/>
    </row>
    <row r="59" spans="1:56" s="53" customFormat="1" ht="15" customHeight="1">
      <c r="A59" s="715" t="s">
        <v>894</v>
      </c>
      <c r="B59" s="111" t="s">
        <v>890</v>
      </c>
      <c r="C59" s="844" t="s">
        <v>1797</v>
      </c>
      <c r="D59" s="844" t="s">
        <v>1798</v>
      </c>
      <c r="E59" s="733" t="s">
        <v>196</v>
      </c>
      <c r="F59" s="733" t="s">
        <v>46</v>
      </c>
      <c r="G59" s="805">
        <v>4554</v>
      </c>
      <c r="H59" s="488">
        <v>2296</v>
      </c>
      <c r="I59" s="799">
        <v>284200</v>
      </c>
      <c r="J59" s="124"/>
      <c r="K59" s="119">
        <f t="shared" si="9"/>
        <v>0</v>
      </c>
      <c r="L59" s="802">
        <f>SUM(G59-(G59*K59))</f>
        <v>4554</v>
      </c>
      <c r="M59" s="488">
        <f t="shared" si="10"/>
        <v>2296</v>
      </c>
      <c r="N59" s="502">
        <f t="shared" si="11"/>
        <v>0</v>
      </c>
      <c r="O59" s="499" t="s">
        <v>109</v>
      </c>
      <c r="P59" s="498">
        <v>0.313</v>
      </c>
      <c r="Q59" s="503">
        <v>47</v>
      </c>
      <c r="R59" s="52"/>
      <c r="S59" s="74"/>
      <c r="T59" s="74"/>
      <c r="U59" s="74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  <c r="AX59" s="52"/>
      <c r="AY59" s="52"/>
      <c r="AZ59" s="52"/>
      <c r="BA59" s="54"/>
      <c r="BB59" s="54"/>
      <c r="BC59" s="54"/>
      <c r="BD59" s="54"/>
    </row>
    <row r="60" spans="1:56" s="53" customFormat="1" ht="15" customHeight="1">
      <c r="A60" s="715"/>
      <c r="B60" s="111" t="s">
        <v>840</v>
      </c>
      <c r="C60" s="732"/>
      <c r="D60" s="732"/>
      <c r="E60" s="733"/>
      <c r="F60" s="733"/>
      <c r="G60" s="807"/>
      <c r="H60" s="488">
        <v>2258</v>
      </c>
      <c r="I60" s="801"/>
      <c r="J60" s="124"/>
      <c r="K60" s="119">
        <f t="shared" si="9"/>
        <v>0</v>
      </c>
      <c r="L60" s="802"/>
      <c r="M60" s="488">
        <f t="shared" si="10"/>
        <v>2258</v>
      </c>
      <c r="N60" s="502">
        <f t="shared" si="11"/>
        <v>0</v>
      </c>
      <c r="O60" s="499" t="s">
        <v>101</v>
      </c>
      <c r="P60" s="498">
        <v>0.45300000000000001</v>
      </c>
      <c r="Q60" s="503">
        <v>68</v>
      </c>
      <c r="R60" s="52"/>
      <c r="S60" s="74"/>
      <c r="T60" s="74"/>
      <c r="U60" s="74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  <c r="AX60" s="52"/>
      <c r="AY60" s="52"/>
      <c r="AZ60" s="52"/>
      <c r="BA60" s="54"/>
      <c r="BB60" s="54"/>
      <c r="BC60" s="54"/>
      <c r="BD60" s="54"/>
    </row>
    <row r="61" spans="1:56" s="53" customFormat="1" ht="15" customHeight="1">
      <c r="A61" s="715" t="s">
        <v>895</v>
      </c>
      <c r="B61" s="111" t="s">
        <v>891</v>
      </c>
      <c r="C61" s="844" t="s">
        <v>349</v>
      </c>
      <c r="D61" s="844" t="s">
        <v>350</v>
      </c>
      <c r="E61" s="733" t="s">
        <v>58</v>
      </c>
      <c r="F61" s="733" t="s">
        <v>63</v>
      </c>
      <c r="G61" s="805">
        <v>4807</v>
      </c>
      <c r="H61" s="488">
        <v>2273</v>
      </c>
      <c r="I61" s="799">
        <v>300100</v>
      </c>
      <c r="J61" s="124"/>
      <c r="K61" s="119">
        <f t="shared" si="9"/>
        <v>0</v>
      </c>
      <c r="L61" s="802">
        <f>SUM(G61-(G61*K61))</f>
        <v>4807</v>
      </c>
      <c r="M61" s="488">
        <f t="shared" si="10"/>
        <v>2273</v>
      </c>
      <c r="N61" s="502">
        <f t="shared" si="11"/>
        <v>0</v>
      </c>
      <c r="O61" s="499" t="s">
        <v>109</v>
      </c>
      <c r="P61" s="491">
        <v>0.313</v>
      </c>
      <c r="Q61" s="504">
        <v>47</v>
      </c>
      <c r="R61" s="52"/>
      <c r="S61" s="74"/>
      <c r="T61" s="74"/>
      <c r="U61" s="74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  <c r="AX61" s="52"/>
      <c r="AY61" s="52"/>
      <c r="AZ61" s="52"/>
      <c r="BA61" s="54"/>
      <c r="BB61" s="54"/>
      <c r="BC61" s="54"/>
      <c r="BD61" s="54"/>
    </row>
    <row r="62" spans="1:56" s="53" customFormat="1" ht="15" customHeight="1">
      <c r="A62" s="715"/>
      <c r="B62" s="111" t="s">
        <v>842</v>
      </c>
      <c r="C62" s="732"/>
      <c r="D62" s="732"/>
      <c r="E62" s="733"/>
      <c r="F62" s="733"/>
      <c r="G62" s="807"/>
      <c r="H62" s="488">
        <v>2534</v>
      </c>
      <c r="I62" s="801"/>
      <c r="J62" s="124"/>
      <c r="K62" s="119">
        <f t="shared" si="9"/>
        <v>0</v>
      </c>
      <c r="L62" s="802"/>
      <c r="M62" s="488">
        <f t="shared" si="10"/>
        <v>2534</v>
      </c>
      <c r="N62" s="502">
        <f t="shared" si="11"/>
        <v>0</v>
      </c>
      <c r="O62" s="499" t="s">
        <v>108</v>
      </c>
      <c r="P62" s="491">
        <v>0.66900000000000004</v>
      </c>
      <c r="Q62" s="504">
        <v>117</v>
      </c>
      <c r="R62" s="52"/>
      <c r="S62" s="74"/>
      <c r="T62" s="74"/>
      <c r="U62" s="74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52"/>
      <c r="AY62" s="52"/>
      <c r="AZ62" s="52"/>
      <c r="BA62" s="54"/>
      <c r="BB62" s="54"/>
      <c r="BC62" s="54"/>
      <c r="BD62" s="54"/>
    </row>
    <row r="63" spans="1:56" s="53" customFormat="1" ht="15" customHeight="1">
      <c r="A63" s="715" t="s">
        <v>896</v>
      </c>
      <c r="B63" s="111" t="s">
        <v>892</v>
      </c>
      <c r="C63" s="842" t="s">
        <v>1799</v>
      </c>
      <c r="D63" s="842" t="s">
        <v>1800</v>
      </c>
      <c r="E63" s="699" t="s">
        <v>35</v>
      </c>
      <c r="F63" s="699" t="s">
        <v>46</v>
      </c>
      <c r="G63" s="805">
        <v>5154</v>
      </c>
      <c r="H63" s="488">
        <v>2315</v>
      </c>
      <c r="I63" s="799">
        <v>321700</v>
      </c>
      <c r="J63" s="124"/>
      <c r="K63" s="119">
        <f t="shared" si="9"/>
        <v>0</v>
      </c>
      <c r="L63" s="802">
        <f>SUM(G63-(G63*K63))</f>
        <v>5154</v>
      </c>
      <c r="M63" s="488">
        <f t="shared" si="10"/>
        <v>2315</v>
      </c>
      <c r="N63" s="502">
        <f t="shared" si="11"/>
        <v>0</v>
      </c>
      <c r="O63" s="499" t="s">
        <v>109</v>
      </c>
      <c r="P63" s="491">
        <v>0.313</v>
      </c>
      <c r="Q63" s="504">
        <v>51</v>
      </c>
      <c r="R63" s="52"/>
      <c r="S63" s="74"/>
      <c r="T63" s="74"/>
      <c r="U63" s="74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52"/>
      <c r="AY63" s="52"/>
      <c r="AZ63" s="52"/>
      <c r="BA63" s="54"/>
      <c r="BB63" s="54"/>
      <c r="BC63" s="54"/>
      <c r="BD63" s="54"/>
    </row>
    <row r="64" spans="1:56" s="53" customFormat="1" ht="15" customHeight="1">
      <c r="A64" s="715"/>
      <c r="B64" s="111" t="s">
        <v>848</v>
      </c>
      <c r="C64" s="843"/>
      <c r="D64" s="843"/>
      <c r="E64" s="699"/>
      <c r="F64" s="699"/>
      <c r="G64" s="807"/>
      <c r="H64" s="488">
        <v>2839</v>
      </c>
      <c r="I64" s="801"/>
      <c r="J64" s="124"/>
      <c r="K64" s="119">
        <f t="shared" si="9"/>
        <v>0</v>
      </c>
      <c r="L64" s="802"/>
      <c r="M64" s="488">
        <f t="shared" si="10"/>
        <v>2839</v>
      </c>
      <c r="N64" s="502">
        <f t="shared" si="11"/>
        <v>0</v>
      </c>
      <c r="O64" s="499" t="s">
        <v>108</v>
      </c>
      <c r="P64" s="491">
        <v>0.66900000000000004</v>
      </c>
      <c r="Q64" s="504">
        <v>94</v>
      </c>
      <c r="R64" s="52"/>
      <c r="S64" s="74"/>
      <c r="T64" s="74"/>
      <c r="U64" s="74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  <c r="AX64" s="52"/>
      <c r="AY64" s="52"/>
      <c r="AZ64" s="52"/>
      <c r="BA64" s="54"/>
      <c r="BB64" s="54"/>
      <c r="BC64" s="54"/>
      <c r="BD64" s="54"/>
    </row>
    <row r="65" spans="1:56" s="53" customFormat="1" ht="15" customHeight="1">
      <c r="A65" s="845" t="s">
        <v>897</v>
      </c>
      <c r="B65" s="111" t="s">
        <v>892</v>
      </c>
      <c r="C65" s="844" t="s">
        <v>1801</v>
      </c>
      <c r="D65" s="844" t="s">
        <v>1802</v>
      </c>
      <c r="E65" s="733" t="s">
        <v>35</v>
      </c>
      <c r="F65" s="733" t="s">
        <v>46</v>
      </c>
      <c r="G65" s="805">
        <v>5387</v>
      </c>
      <c r="H65" s="488">
        <v>2315</v>
      </c>
      <c r="I65" s="799">
        <v>336200</v>
      </c>
      <c r="J65" s="124"/>
      <c r="K65" s="119">
        <f t="shared" si="9"/>
        <v>0</v>
      </c>
      <c r="L65" s="802">
        <f>SUM(G65-(G65*K65))</f>
        <v>5387</v>
      </c>
      <c r="M65" s="488">
        <f t="shared" si="10"/>
        <v>2315</v>
      </c>
      <c r="N65" s="502">
        <f t="shared" si="11"/>
        <v>0</v>
      </c>
      <c r="O65" s="499" t="s">
        <v>109</v>
      </c>
      <c r="P65" s="491">
        <v>0.313</v>
      </c>
      <c r="Q65" s="504">
        <v>51</v>
      </c>
      <c r="R65" s="52"/>
      <c r="S65" s="74"/>
      <c r="T65" s="74"/>
      <c r="U65" s="74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  <c r="AX65" s="52"/>
      <c r="AY65" s="52"/>
      <c r="AZ65" s="52"/>
    </row>
    <row r="66" spans="1:56" s="53" customFormat="1" ht="15" customHeight="1">
      <c r="A66" s="845"/>
      <c r="B66" s="111" t="s">
        <v>849</v>
      </c>
      <c r="C66" s="732"/>
      <c r="D66" s="732"/>
      <c r="E66" s="733"/>
      <c r="F66" s="733"/>
      <c r="G66" s="807"/>
      <c r="H66" s="488">
        <v>3072</v>
      </c>
      <c r="I66" s="801"/>
      <c r="J66" s="124"/>
      <c r="K66" s="119">
        <f t="shared" si="9"/>
        <v>0</v>
      </c>
      <c r="L66" s="802"/>
      <c r="M66" s="488">
        <f t="shared" si="10"/>
        <v>3072</v>
      </c>
      <c r="N66" s="502">
        <f t="shared" si="11"/>
        <v>0</v>
      </c>
      <c r="O66" s="499" t="s">
        <v>108</v>
      </c>
      <c r="P66" s="491">
        <v>0.66900000000000004</v>
      </c>
      <c r="Q66" s="504">
        <v>117</v>
      </c>
      <c r="R66" s="52"/>
      <c r="S66" s="74"/>
      <c r="T66" s="74"/>
      <c r="U66" s="74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  <c r="AX66" s="52"/>
      <c r="AY66" s="52"/>
      <c r="AZ66" s="52"/>
    </row>
    <row r="67" spans="1:56" ht="30.6" customHeight="1">
      <c r="A67" s="811" t="s">
        <v>1909</v>
      </c>
      <c r="B67" s="717"/>
      <c r="C67" s="717"/>
      <c r="D67" s="717"/>
      <c r="E67" s="717"/>
      <c r="F67" s="717"/>
      <c r="G67" s="717"/>
      <c r="H67" s="717"/>
      <c r="I67" s="717"/>
      <c r="J67" s="717"/>
      <c r="K67" s="717"/>
      <c r="L67" s="717"/>
      <c r="M67" s="717"/>
      <c r="N67" s="120"/>
      <c r="O67" s="121"/>
      <c r="P67" s="121"/>
      <c r="Q67" s="253"/>
      <c r="S67" s="74"/>
      <c r="T67" s="74"/>
      <c r="U67" s="74"/>
      <c r="BA67" s="46"/>
      <c r="BB67" s="46"/>
      <c r="BC67" s="46"/>
      <c r="BD67" s="46"/>
    </row>
    <row r="68" spans="1:56" ht="30.6" customHeight="1">
      <c r="A68" s="692" t="s">
        <v>558</v>
      </c>
      <c r="B68" s="693"/>
      <c r="C68" s="693"/>
      <c r="D68" s="693"/>
      <c r="E68" s="693"/>
      <c r="F68" s="693"/>
      <c r="G68" s="693"/>
      <c r="H68" s="693"/>
      <c r="I68" s="693"/>
      <c r="J68" s="693"/>
      <c r="K68" s="693"/>
      <c r="L68" s="693"/>
      <c r="M68" s="693"/>
      <c r="N68" s="693"/>
      <c r="O68" s="693"/>
      <c r="P68" s="693"/>
      <c r="Q68" s="694"/>
      <c r="S68" s="74"/>
      <c r="T68" s="74"/>
      <c r="U68" s="74"/>
    </row>
    <row r="69" spans="1:56" ht="15.75" customHeight="1">
      <c r="A69" s="715" t="s">
        <v>902</v>
      </c>
      <c r="B69" s="111" t="s">
        <v>898</v>
      </c>
      <c r="C69" s="808" t="s">
        <v>440</v>
      </c>
      <c r="D69" s="808" t="s">
        <v>441</v>
      </c>
      <c r="E69" s="733" t="s">
        <v>221</v>
      </c>
      <c r="F69" s="733" t="s">
        <v>377</v>
      </c>
      <c r="G69" s="805">
        <v>2455</v>
      </c>
      <c r="H69" s="488">
        <v>867</v>
      </c>
      <c r="I69" s="799">
        <v>153300</v>
      </c>
      <c r="J69" s="124"/>
      <c r="K69" s="119">
        <f t="shared" ref="K69:K82" si="12">$D$3</f>
        <v>0</v>
      </c>
      <c r="L69" s="802">
        <f>SUM(G69-(G69*K69))</f>
        <v>2455</v>
      </c>
      <c r="M69" s="488">
        <f t="shared" ref="M69:M82" si="13">SUM(H69-(H69*K69))</f>
        <v>867</v>
      </c>
      <c r="N69" s="502">
        <f t="shared" ref="N69:N82" si="14">J69*M69</f>
        <v>0</v>
      </c>
      <c r="O69" s="499" t="s">
        <v>109</v>
      </c>
      <c r="P69" s="498">
        <v>0.313</v>
      </c>
      <c r="Q69" s="503">
        <v>43</v>
      </c>
      <c r="S69" s="74"/>
      <c r="T69" s="74"/>
      <c r="U69" s="74"/>
      <c r="BA69" s="46"/>
      <c r="BB69" s="46"/>
      <c r="BC69" s="46"/>
      <c r="BD69" s="46"/>
    </row>
    <row r="70" spans="1:56" ht="15" customHeight="1">
      <c r="A70" s="716"/>
      <c r="B70" s="117" t="s">
        <v>782</v>
      </c>
      <c r="C70" s="829"/>
      <c r="D70" s="829"/>
      <c r="E70" s="733"/>
      <c r="F70" s="733"/>
      <c r="G70" s="807"/>
      <c r="H70" s="488">
        <v>1588</v>
      </c>
      <c r="I70" s="801"/>
      <c r="J70" s="124"/>
      <c r="K70" s="119">
        <f t="shared" si="12"/>
        <v>0</v>
      </c>
      <c r="L70" s="802"/>
      <c r="M70" s="488">
        <f t="shared" si="13"/>
        <v>1588</v>
      </c>
      <c r="N70" s="502">
        <f t="shared" si="14"/>
        <v>0</v>
      </c>
      <c r="O70" s="499" t="s">
        <v>299</v>
      </c>
      <c r="P70" s="498">
        <v>0.14599999999999999</v>
      </c>
      <c r="Q70" s="504">
        <v>42</v>
      </c>
      <c r="S70" s="74"/>
      <c r="T70" s="74"/>
      <c r="U70" s="74"/>
      <c r="BA70" s="46"/>
      <c r="BB70" s="46"/>
      <c r="BC70" s="46"/>
      <c r="BD70" s="46"/>
    </row>
    <row r="71" spans="1:56" ht="15.75" customHeight="1">
      <c r="A71" s="715" t="s">
        <v>903</v>
      </c>
      <c r="B71" s="111" t="s">
        <v>899</v>
      </c>
      <c r="C71" s="808" t="s">
        <v>194</v>
      </c>
      <c r="D71" s="808" t="s">
        <v>434</v>
      </c>
      <c r="E71" s="733" t="s">
        <v>196</v>
      </c>
      <c r="F71" s="733" t="s">
        <v>218</v>
      </c>
      <c r="G71" s="805">
        <v>2786</v>
      </c>
      <c r="H71" s="488">
        <v>916</v>
      </c>
      <c r="I71" s="799">
        <v>173900</v>
      </c>
      <c r="J71" s="124"/>
      <c r="K71" s="119">
        <f t="shared" si="12"/>
        <v>0</v>
      </c>
      <c r="L71" s="802">
        <f>SUM(G71-(G71*K71))</f>
        <v>2786</v>
      </c>
      <c r="M71" s="488">
        <f t="shared" si="13"/>
        <v>916</v>
      </c>
      <c r="N71" s="502">
        <f t="shared" si="14"/>
        <v>0</v>
      </c>
      <c r="O71" s="499" t="s">
        <v>109</v>
      </c>
      <c r="P71" s="498">
        <v>0.313</v>
      </c>
      <c r="Q71" s="503">
        <v>43</v>
      </c>
      <c r="S71" s="74"/>
      <c r="T71" s="74"/>
      <c r="U71" s="74"/>
      <c r="BA71" s="46"/>
      <c r="BB71" s="46"/>
      <c r="BC71" s="46"/>
      <c r="BD71" s="46"/>
    </row>
    <row r="72" spans="1:56" ht="15" customHeight="1">
      <c r="A72" s="716"/>
      <c r="B72" s="117" t="s">
        <v>784</v>
      </c>
      <c r="C72" s="829"/>
      <c r="D72" s="829"/>
      <c r="E72" s="733"/>
      <c r="F72" s="733"/>
      <c r="G72" s="807"/>
      <c r="H72" s="488">
        <v>1870</v>
      </c>
      <c r="I72" s="801"/>
      <c r="J72" s="124"/>
      <c r="K72" s="119">
        <f t="shared" si="12"/>
        <v>0</v>
      </c>
      <c r="L72" s="802"/>
      <c r="M72" s="488">
        <f t="shared" si="13"/>
        <v>1870</v>
      </c>
      <c r="N72" s="502">
        <f t="shared" si="14"/>
        <v>0</v>
      </c>
      <c r="O72" s="499" t="s">
        <v>302</v>
      </c>
      <c r="P72" s="498">
        <v>0.184</v>
      </c>
      <c r="Q72" s="504">
        <v>46</v>
      </c>
      <c r="S72" s="74"/>
      <c r="T72" s="74"/>
      <c r="U72" s="74"/>
      <c r="BA72" s="46"/>
      <c r="BB72" s="46"/>
      <c r="BC72" s="46"/>
      <c r="BD72" s="46"/>
    </row>
    <row r="73" spans="1:56" s="56" customFormat="1" ht="15" customHeight="1">
      <c r="A73" s="715" t="s">
        <v>904</v>
      </c>
      <c r="B73" s="111" t="s">
        <v>900</v>
      </c>
      <c r="C73" s="808" t="s">
        <v>206</v>
      </c>
      <c r="D73" s="808" t="s">
        <v>55</v>
      </c>
      <c r="E73" s="733" t="s">
        <v>35</v>
      </c>
      <c r="F73" s="733" t="s">
        <v>218</v>
      </c>
      <c r="G73" s="805">
        <v>3699</v>
      </c>
      <c r="H73" s="488">
        <v>953</v>
      </c>
      <c r="I73" s="799">
        <v>230900</v>
      </c>
      <c r="J73" s="124"/>
      <c r="K73" s="119">
        <f t="shared" si="12"/>
        <v>0</v>
      </c>
      <c r="L73" s="802">
        <f>SUM(G73-(G73*K73))</f>
        <v>3699</v>
      </c>
      <c r="M73" s="488">
        <f t="shared" si="13"/>
        <v>953</v>
      </c>
      <c r="N73" s="502">
        <f t="shared" si="14"/>
        <v>0</v>
      </c>
      <c r="O73" s="499" t="s">
        <v>109</v>
      </c>
      <c r="P73" s="498">
        <v>0.313</v>
      </c>
      <c r="Q73" s="503">
        <v>45</v>
      </c>
      <c r="R73" s="47"/>
      <c r="S73" s="74"/>
      <c r="T73" s="74"/>
      <c r="U73" s="74"/>
      <c r="V73" s="47"/>
      <c r="W73" s="47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6"/>
      <c r="BB73" s="46"/>
      <c r="BC73" s="46"/>
      <c r="BD73" s="46"/>
    </row>
    <row r="74" spans="1:56" s="56" customFormat="1" ht="15" customHeight="1">
      <c r="A74" s="716"/>
      <c r="B74" s="117" t="s">
        <v>786</v>
      </c>
      <c r="C74" s="829"/>
      <c r="D74" s="829"/>
      <c r="E74" s="733"/>
      <c r="F74" s="733"/>
      <c r="G74" s="807"/>
      <c r="H74" s="488">
        <v>2746</v>
      </c>
      <c r="I74" s="801"/>
      <c r="J74" s="124"/>
      <c r="K74" s="119">
        <f t="shared" si="12"/>
        <v>0</v>
      </c>
      <c r="L74" s="802"/>
      <c r="M74" s="488">
        <f t="shared" si="13"/>
        <v>2746</v>
      </c>
      <c r="N74" s="502">
        <f t="shared" si="14"/>
        <v>0</v>
      </c>
      <c r="O74" s="499" t="s">
        <v>389</v>
      </c>
      <c r="P74" s="498">
        <v>0.23699999999999999</v>
      </c>
      <c r="Q74" s="504">
        <v>60</v>
      </c>
      <c r="R74" s="47"/>
      <c r="S74" s="74"/>
      <c r="T74" s="74"/>
      <c r="U74" s="74"/>
      <c r="V74" s="47"/>
      <c r="W74" s="47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6"/>
      <c r="BB74" s="46"/>
      <c r="BC74" s="46"/>
      <c r="BD74" s="46"/>
    </row>
    <row r="75" spans="1:56" s="53" customFormat="1" ht="15" customHeight="1">
      <c r="A75" s="715" t="s">
        <v>905</v>
      </c>
      <c r="B75" s="111" t="s">
        <v>901</v>
      </c>
      <c r="C75" s="808" t="s">
        <v>721</v>
      </c>
      <c r="D75" s="808" t="s">
        <v>1803</v>
      </c>
      <c r="E75" s="733" t="s">
        <v>443</v>
      </c>
      <c r="F75" s="733" t="s">
        <v>215</v>
      </c>
      <c r="G75" s="805">
        <v>4417</v>
      </c>
      <c r="H75" s="488">
        <v>1403</v>
      </c>
      <c r="I75" s="799">
        <v>275700</v>
      </c>
      <c r="J75" s="124"/>
      <c r="K75" s="119">
        <f t="shared" si="12"/>
        <v>0</v>
      </c>
      <c r="L75" s="802">
        <f>SUM(G75-(G75*K75))</f>
        <v>4417</v>
      </c>
      <c r="M75" s="488">
        <f t="shared" si="13"/>
        <v>1403</v>
      </c>
      <c r="N75" s="502">
        <f t="shared" si="14"/>
        <v>0</v>
      </c>
      <c r="O75" s="499" t="s">
        <v>109</v>
      </c>
      <c r="P75" s="498">
        <v>0.313</v>
      </c>
      <c r="Q75" s="503">
        <v>45</v>
      </c>
      <c r="R75" s="52"/>
      <c r="S75" s="74"/>
      <c r="T75" s="74"/>
      <c r="U75" s="74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  <c r="AU75" s="52"/>
      <c r="AV75" s="52"/>
      <c r="AW75" s="52"/>
      <c r="AX75" s="52"/>
      <c r="AY75" s="52"/>
      <c r="AZ75" s="52"/>
      <c r="BA75" s="54"/>
      <c r="BB75" s="54"/>
      <c r="BC75" s="54"/>
      <c r="BD75" s="54"/>
    </row>
    <row r="76" spans="1:56" s="53" customFormat="1" ht="15" customHeight="1">
      <c r="A76" s="715"/>
      <c r="B76" s="117" t="s">
        <v>788</v>
      </c>
      <c r="C76" s="829"/>
      <c r="D76" s="829"/>
      <c r="E76" s="733"/>
      <c r="F76" s="733"/>
      <c r="G76" s="807"/>
      <c r="H76" s="488">
        <v>3014</v>
      </c>
      <c r="I76" s="801"/>
      <c r="J76" s="124"/>
      <c r="K76" s="119">
        <f t="shared" si="12"/>
        <v>0</v>
      </c>
      <c r="L76" s="802"/>
      <c r="M76" s="488">
        <f t="shared" si="13"/>
        <v>3014</v>
      </c>
      <c r="N76" s="502">
        <f t="shared" si="14"/>
        <v>0</v>
      </c>
      <c r="O76" s="499" t="s">
        <v>389</v>
      </c>
      <c r="P76" s="498">
        <v>0.23699999999999999</v>
      </c>
      <c r="Q76" s="504">
        <v>60</v>
      </c>
      <c r="R76" s="52"/>
      <c r="S76" s="74"/>
      <c r="T76" s="74"/>
      <c r="U76" s="74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  <c r="AU76" s="52"/>
      <c r="AV76" s="52"/>
      <c r="AW76" s="52"/>
      <c r="AX76" s="52"/>
      <c r="AY76" s="52"/>
      <c r="AZ76" s="52"/>
      <c r="BA76" s="54"/>
      <c r="BB76" s="54"/>
      <c r="BC76" s="54"/>
      <c r="BD76" s="54"/>
    </row>
    <row r="77" spans="1:56" s="53" customFormat="1" ht="15" customHeight="1">
      <c r="A77" s="715" t="s">
        <v>908</v>
      </c>
      <c r="B77" s="111" t="s">
        <v>901</v>
      </c>
      <c r="C77" s="808" t="s">
        <v>1804</v>
      </c>
      <c r="D77" s="808" t="s">
        <v>1805</v>
      </c>
      <c r="E77" s="733" t="s">
        <v>58</v>
      </c>
      <c r="F77" s="733" t="s">
        <v>63</v>
      </c>
      <c r="G77" s="805">
        <v>4870</v>
      </c>
      <c r="H77" s="488">
        <v>1403</v>
      </c>
      <c r="I77" s="799">
        <v>304000</v>
      </c>
      <c r="J77" s="124"/>
      <c r="K77" s="119">
        <f t="shared" si="12"/>
        <v>0</v>
      </c>
      <c r="L77" s="802">
        <f>SUM(G77-(G77*K77))</f>
        <v>4870</v>
      </c>
      <c r="M77" s="488">
        <f t="shared" si="13"/>
        <v>1403</v>
      </c>
      <c r="N77" s="502">
        <f t="shared" si="14"/>
        <v>0</v>
      </c>
      <c r="O77" s="499" t="s">
        <v>109</v>
      </c>
      <c r="P77" s="491">
        <v>0.313</v>
      </c>
      <c r="Q77" s="504">
        <v>45</v>
      </c>
      <c r="R77" s="52"/>
      <c r="S77" s="74"/>
      <c r="T77" s="74"/>
      <c r="U77" s="74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  <c r="AU77" s="52"/>
      <c r="AV77" s="52"/>
      <c r="AW77" s="52"/>
      <c r="AX77" s="52"/>
      <c r="AY77" s="52"/>
      <c r="AZ77" s="52"/>
      <c r="BA77" s="54"/>
      <c r="BB77" s="54"/>
      <c r="BC77" s="54"/>
      <c r="BD77" s="54"/>
    </row>
    <row r="78" spans="1:56" s="53" customFormat="1" ht="15" customHeight="1">
      <c r="A78" s="715"/>
      <c r="B78" s="111" t="s">
        <v>789</v>
      </c>
      <c r="C78" s="829"/>
      <c r="D78" s="829"/>
      <c r="E78" s="733"/>
      <c r="F78" s="733"/>
      <c r="G78" s="807"/>
      <c r="H78" s="488">
        <v>3467</v>
      </c>
      <c r="I78" s="801"/>
      <c r="J78" s="124"/>
      <c r="K78" s="119">
        <f t="shared" si="12"/>
        <v>0</v>
      </c>
      <c r="L78" s="802"/>
      <c r="M78" s="488">
        <f t="shared" si="13"/>
        <v>3467</v>
      </c>
      <c r="N78" s="502">
        <f t="shared" si="14"/>
        <v>0</v>
      </c>
      <c r="O78" s="499" t="s">
        <v>389</v>
      </c>
      <c r="P78" s="498">
        <v>0.23699999999999999</v>
      </c>
      <c r="Q78" s="504">
        <v>61</v>
      </c>
      <c r="R78" s="52"/>
      <c r="S78" s="74"/>
      <c r="T78" s="74"/>
      <c r="U78" s="74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  <c r="AU78" s="52"/>
      <c r="AV78" s="52"/>
      <c r="AW78" s="52"/>
      <c r="AX78" s="52"/>
      <c r="AY78" s="52"/>
      <c r="AZ78" s="52"/>
      <c r="BA78" s="54"/>
      <c r="BB78" s="54"/>
      <c r="BC78" s="54"/>
      <c r="BD78" s="54"/>
    </row>
    <row r="79" spans="1:56" s="53" customFormat="1" ht="15" customHeight="1">
      <c r="A79" s="715" t="s">
        <v>907</v>
      </c>
      <c r="B79" s="111" t="s">
        <v>906</v>
      </c>
      <c r="C79" s="803" t="s">
        <v>1806</v>
      </c>
      <c r="D79" s="803" t="s">
        <v>1807</v>
      </c>
      <c r="E79" s="699" t="s">
        <v>446</v>
      </c>
      <c r="F79" s="699" t="s">
        <v>58</v>
      </c>
      <c r="G79" s="805">
        <v>5145</v>
      </c>
      <c r="H79" s="488">
        <v>1833</v>
      </c>
      <c r="I79" s="799">
        <v>321100</v>
      </c>
      <c r="J79" s="124"/>
      <c r="K79" s="119">
        <f t="shared" si="12"/>
        <v>0</v>
      </c>
      <c r="L79" s="802">
        <f>SUM(G79-(G79*K79))</f>
        <v>5145</v>
      </c>
      <c r="M79" s="488">
        <f t="shared" si="13"/>
        <v>1833</v>
      </c>
      <c r="N79" s="502">
        <f t="shared" si="14"/>
        <v>0</v>
      </c>
      <c r="O79" s="499" t="s">
        <v>109</v>
      </c>
      <c r="P79" s="491">
        <v>0.313</v>
      </c>
      <c r="Q79" s="504">
        <v>47</v>
      </c>
      <c r="R79" s="52"/>
      <c r="S79" s="74"/>
      <c r="T79" s="74"/>
      <c r="U79" s="74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  <c r="AU79" s="52"/>
      <c r="AV79" s="52"/>
      <c r="AW79" s="52"/>
      <c r="AX79" s="52"/>
      <c r="AY79" s="52"/>
      <c r="AZ79" s="52"/>
      <c r="BA79" s="54"/>
      <c r="BB79" s="54"/>
      <c r="BC79" s="54"/>
      <c r="BD79" s="54"/>
    </row>
    <row r="80" spans="1:56" s="53" customFormat="1" ht="15" customHeight="1">
      <c r="A80" s="715"/>
      <c r="B80" s="117" t="s">
        <v>791</v>
      </c>
      <c r="C80" s="840"/>
      <c r="D80" s="840"/>
      <c r="E80" s="699"/>
      <c r="F80" s="699"/>
      <c r="G80" s="807"/>
      <c r="H80" s="488">
        <v>3312</v>
      </c>
      <c r="I80" s="801"/>
      <c r="J80" s="124"/>
      <c r="K80" s="119">
        <f t="shared" si="12"/>
        <v>0</v>
      </c>
      <c r="L80" s="802"/>
      <c r="M80" s="488">
        <f t="shared" si="13"/>
        <v>3312</v>
      </c>
      <c r="N80" s="502">
        <f t="shared" si="14"/>
        <v>0</v>
      </c>
      <c r="O80" s="499" t="s">
        <v>394</v>
      </c>
      <c r="P80" s="498">
        <v>0.3</v>
      </c>
      <c r="Q80" s="504">
        <v>75</v>
      </c>
      <c r="R80" s="52"/>
      <c r="S80" s="74"/>
      <c r="T80" s="74"/>
      <c r="U80" s="74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  <c r="AU80" s="52"/>
      <c r="AV80" s="52"/>
      <c r="AW80" s="52"/>
      <c r="AX80" s="52"/>
      <c r="AY80" s="52"/>
      <c r="AZ80" s="52"/>
      <c r="BA80" s="54"/>
      <c r="BB80" s="54"/>
      <c r="BC80" s="54"/>
      <c r="BD80" s="54"/>
    </row>
    <row r="81" spans="1:56" s="53" customFormat="1" ht="15" customHeight="1">
      <c r="A81" s="715" t="s">
        <v>909</v>
      </c>
      <c r="B81" s="111" t="s">
        <v>906</v>
      </c>
      <c r="C81" s="803" t="s">
        <v>1806</v>
      </c>
      <c r="D81" s="803" t="s">
        <v>1807</v>
      </c>
      <c r="E81" s="699" t="s">
        <v>446</v>
      </c>
      <c r="F81" s="699" t="s">
        <v>58</v>
      </c>
      <c r="G81" s="805">
        <v>5640</v>
      </c>
      <c r="H81" s="488">
        <v>1833</v>
      </c>
      <c r="I81" s="799">
        <v>352000</v>
      </c>
      <c r="J81" s="124"/>
      <c r="K81" s="119">
        <f t="shared" si="12"/>
        <v>0</v>
      </c>
      <c r="L81" s="802">
        <f>SUM(G81-(G81*K81))</f>
        <v>5640</v>
      </c>
      <c r="M81" s="488">
        <f t="shared" si="13"/>
        <v>1833</v>
      </c>
      <c r="N81" s="502">
        <f t="shared" si="14"/>
        <v>0</v>
      </c>
      <c r="O81" s="499" t="s">
        <v>109</v>
      </c>
      <c r="P81" s="491">
        <v>0.313</v>
      </c>
      <c r="Q81" s="504">
        <v>47</v>
      </c>
      <c r="R81" s="52"/>
      <c r="S81" s="74"/>
      <c r="T81" s="74"/>
      <c r="U81" s="74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  <c r="AU81" s="52"/>
      <c r="AV81" s="52"/>
      <c r="AW81" s="52"/>
      <c r="AX81" s="52"/>
      <c r="AY81" s="52"/>
      <c r="AZ81" s="52"/>
    </row>
    <row r="82" spans="1:56" s="53" customFormat="1" ht="15" customHeight="1">
      <c r="A82" s="715"/>
      <c r="B82" s="111" t="s">
        <v>792</v>
      </c>
      <c r="C82" s="840"/>
      <c r="D82" s="840"/>
      <c r="E82" s="699"/>
      <c r="F82" s="699"/>
      <c r="G82" s="807"/>
      <c r="H82" s="488">
        <v>3807</v>
      </c>
      <c r="I82" s="801"/>
      <c r="J82" s="124"/>
      <c r="K82" s="119">
        <f t="shared" si="12"/>
        <v>0</v>
      </c>
      <c r="L82" s="802"/>
      <c r="M82" s="488">
        <f t="shared" si="13"/>
        <v>3807</v>
      </c>
      <c r="N82" s="502">
        <f t="shared" si="14"/>
        <v>0</v>
      </c>
      <c r="O82" s="499" t="s">
        <v>394</v>
      </c>
      <c r="P82" s="498">
        <v>0.3</v>
      </c>
      <c r="Q82" s="504">
        <v>75</v>
      </c>
      <c r="R82" s="52"/>
      <c r="S82" s="74"/>
      <c r="T82" s="74"/>
      <c r="U82" s="74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  <c r="AU82" s="52"/>
      <c r="AV82" s="52"/>
      <c r="AW82" s="52"/>
      <c r="AX82" s="52"/>
      <c r="AY82" s="52"/>
      <c r="AZ82" s="52"/>
    </row>
    <row r="83" spans="1:56" ht="29.45" customHeight="1">
      <c r="A83" s="811" t="s">
        <v>559</v>
      </c>
      <c r="B83" s="717"/>
      <c r="C83" s="717"/>
      <c r="D83" s="717"/>
      <c r="E83" s="717"/>
      <c r="F83" s="717"/>
      <c r="G83" s="717"/>
      <c r="H83" s="717"/>
      <c r="I83" s="717"/>
      <c r="J83" s="717"/>
      <c r="K83" s="717"/>
      <c r="L83" s="717"/>
      <c r="M83" s="717"/>
      <c r="N83" s="120"/>
      <c r="O83" s="121"/>
      <c r="P83" s="121"/>
      <c r="Q83" s="253"/>
      <c r="S83" s="74"/>
      <c r="T83" s="74"/>
      <c r="U83" s="74"/>
      <c r="BA83" s="46"/>
      <c r="BB83" s="46"/>
      <c r="BC83" s="46"/>
      <c r="BD83" s="46"/>
    </row>
    <row r="84" spans="1:56" ht="29.45" customHeight="1">
      <c r="A84" s="862" t="s">
        <v>558</v>
      </c>
      <c r="B84" s="863"/>
      <c r="C84" s="863"/>
      <c r="D84" s="863"/>
      <c r="E84" s="863"/>
      <c r="F84" s="863"/>
      <c r="G84" s="863"/>
      <c r="H84" s="863"/>
      <c r="I84" s="863"/>
      <c r="J84" s="863"/>
      <c r="K84" s="863"/>
      <c r="L84" s="863"/>
      <c r="M84" s="863"/>
      <c r="N84" s="863"/>
      <c r="O84" s="863"/>
      <c r="P84" s="863"/>
      <c r="Q84" s="864"/>
      <c r="S84" s="74"/>
      <c r="T84" s="74"/>
      <c r="U84" s="74"/>
    </row>
    <row r="85" spans="1:56" ht="15.75" customHeight="1">
      <c r="A85" s="715" t="s">
        <v>902</v>
      </c>
      <c r="B85" s="111" t="s">
        <v>898</v>
      </c>
      <c r="C85" s="808" t="s">
        <v>440</v>
      </c>
      <c r="D85" s="808" t="s">
        <v>441</v>
      </c>
      <c r="E85" s="733" t="s">
        <v>221</v>
      </c>
      <c r="F85" s="733" t="s">
        <v>377</v>
      </c>
      <c r="G85" s="805">
        <v>2058</v>
      </c>
      <c r="H85" s="488">
        <v>867</v>
      </c>
      <c r="I85" s="799">
        <v>128600</v>
      </c>
      <c r="J85" s="124"/>
      <c r="K85" s="119">
        <f t="shared" ref="K85:K98" si="15">$D$3</f>
        <v>0</v>
      </c>
      <c r="L85" s="802">
        <f>SUM(G85-(G85*K85))</f>
        <v>2058</v>
      </c>
      <c r="M85" s="488">
        <f t="shared" ref="M85:M98" si="16">SUM(H85-(H85*K85))</f>
        <v>867</v>
      </c>
      <c r="N85" s="502">
        <f t="shared" ref="N85:N98" si="17">J85*M85</f>
        <v>0</v>
      </c>
      <c r="O85" s="499" t="s">
        <v>109</v>
      </c>
      <c r="P85" s="498">
        <v>0.313</v>
      </c>
      <c r="Q85" s="503">
        <v>43</v>
      </c>
      <c r="S85" s="74"/>
      <c r="T85" s="74"/>
      <c r="U85" s="74"/>
      <c r="BA85" s="46"/>
      <c r="BB85" s="46"/>
      <c r="BC85" s="46"/>
      <c r="BD85" s="46"/>
    </row>
    <row r="86" spans="1:56" ht="15" customHeight="1">
      <c r="A86" s="716"/>
      <c r="B86" s="117" t="s">
        <v>806</v>
      </c>
      <c r="C86" s="829"/>
      <c r="D86" s="829"/>
      <c r="E86" s="733"/>
      <c r="F86" s="733"/>
      <c r="G86" s="807"/>
      <c r="H86" s="488">
        <v>1191</v>
      </c>
      <c r="I86" s="801"/>
      <c r="J86" s="124"/>
      <c r="K86" s="119">
        <f t="shared" si="15"/>
        <v>0</v>
      </c>
      <c r="L86" s="802"/>
      <c r="M86" s="488">
        <f t="shared" si="16"/>
        <v>1191</v>
      </c>
      <c r="N86" s="502">
        <f t="shared" si="17"/>
        <v>0</v>
      </c>
      <c r="O86" s="499" t="s">
        <v>299</v>
      </c>
      <c r="P86" s="498">
        <v>0.249</v>
      </c>
      <c r="Q86" s="504">
        <v>40</v>
      </c>
      <c r="S86" s="74"/>
      <c r="T86" s="74"/>
      <c r="U86" s="74"/>
      <c r="BA86" s="46"/>
      <c r="BB86" s="46"/>
      <c r="BC86" s="46"/>
      <c r="BD86" s="46"/>
    </row>
    <row r="87" spans="1:56" ht="15.75" customHeight="1">
      <c r="A87" s="715" t="s">
        <v>903</v>
      </c>
      <c r="B87" s="111" t="s">
        <v>899</v>
      </c>
      <c r="C87" s="808" t="s">
        <v>447</v>
      </c>
      <c r="D87" s="808" t="s">
        <v>448</v>
      </c>
      <c r="E87" s="733" t="s">
        <v>449</v>
      </c>
      <c r="F87" s="733" t="s">
        <v>215</v>
      </c>
      <c r="G87" s="805">
        <v>2319</v>
      </c>
      <c r="H87" s="488">
        <v>916</v>
      </c>
      <c r="I87" s="799">
        <v>144800</v>
      </c>
      <c r="J87" s="124"/>
      <c r="K87" s="119">
        <f t="shared" si="15"/>
        <v>0</v>
      </c>
      <c r="L87" s="802">
        <f>SUM(G87-(G87*K87))</f>
        <v>2319</v>
      </c>
      <c r="M87" s="488">
        <f t="shared" si="16"/>
        <v>916</v>
      </c>
      <c r="N87" s="502">
        <f t="shared" si="17"/>
        <v>0</v>
      </c>
      <c r="O87" s="499" t="s">
        <v>109</v>
      </c>
      <c r="P87" s="498">
        <v>0.313</v>
      </c>
      <c r="Q87" s="503">
        <v>43</v>
      </c>
      <c r="S87" s="74"/>
      <c r="T87" s="74"/>
      <c r="U87" s="74"/>
      <c r="BA87" s="46"/>
      <c r="BB87" s="46"/>
      <c r="BC87" s="46"/>
      <c r="BD87" s="46"/>
    </row>
    <row r="88" spans="1:56" ht="15" customHeight="1">
      <c r="A88" s="716"/>
      <c r="B88" s="117" t="s">
        <v>807</v>
      </c>
      <c r="C88" s="829"/>
      <c r="D88" s="829"/>
      <c r="E88" s="733"/>
      <c r="F88" s="733"/>
      <c r="G88" s="807"/>
      <c r="H88" s="488">
        <v>1403</v>
      </c>
      <c r="I88" s="801"/>
      <c r="J88" s="124"/>
      <c r="K88" s="119">
        <f t="shared" si="15"/>
        <v>0</v>
      </c>
      <c r="L88" s="802"/>
      <c r="M88" s="488">
        <f t="shared" si="16"/>
        <v>1403</v>
      </c>
      <c r="N88" s="502">
        <f t="shared" si="17"/>
        <v>0</v>
      </c>
      <c r="O88" s="499" t="s">
        <v>299</v>
      </c>
      <c r="P88" s="498">
        <v>0.249</v>
      </c>
      <c r="Q88" s="504">
        <v>42</v>
      </c>
      <c r="S88" s="74"/>
      <c r="T88" s="74"/>
      <c r="U88" s="74"/>
      <c r="BA88" s="46"/>
      <c r="BB88" s="46"/>
      <c r="BC88" s="46"/>
      <c r="BD88" s="46"/>
    </row>
    <row r="89" spans="1:56" s="56" customFormat="1" ht="15" customHeight="1">
      <c r="A89" s="715" t="s">
        <v>904</v>
      </c>
      <c r="B89" s="111" t="s">
        <v>900</v>
      </c>
      <c r="C89" s="808" t="s">
        <v>450</v>
      </c>
      <c r="D89" s="808" t="s">
        <v>451</v>
      </c>
      <c r="E89" s="733" t="s">
        <v>35</v>
      </c>
      <c r="F89" s="733" t="s">
        <v>46</v>
      </c>
      <c r="G89" s="805">
        <v>3011</v>
      </c>
      <c r="H89" s="488">
        <v>953</v>
      </c>
      <c r="I89" s="799">
        <v>188000</v>
      </c>
      <c r="J89" s="124"/>
      <c r="K89" s="119">
        <f t="shared" si="15"/>
        <v>0</v>
      </c>
      <c r="L89" s="802">
        <f>SUM(G89-(G89*K89))</f>
        <v>3011</v>
      </c>
      <c r="M89" s="488">
        <f t="shared" si="16"/>
        <v>953</v>
      </c>
      <c r="N89" s="502">
        <f t="shared" si="17"/>
        <v>0</v>
      </c>
      <c r="O89" s="499" t="s">
        <v>109</v>
      </c>
      <c r="P89" s="498">
        <v>0.313</v>
      </c>
      <c r="Q89" s="503">
        <v>45</v>
      </c>
      <c r="R89" s="47"/>
      <c r="S89" s="74"/>
      <c r="T89" s="74"/>
      <c r="U89" s="74"/>
      <c r="V89" s="47"/>
      <c r="W89" s="47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6"/>
      <c r="BB89" s="46"/>
      <c r="BC89" s="46"/>
      <c r="BD89" s="46"/>
    </row>
    <row r="90" spans="1:56" s="56" customFormat="1" ht="15" customHeight="1">
      <c r="A90" s="716"/>
      <c r="B90" s="117" t="s">
        <v>808</v>
      </c>
      <c r="C90" s="829"/>
      <c r="D90" s="829"/>
      <c r="E90" s="733"/>
      <c r="F90" s="733"/>
      <c r="G90" s="807"/>
      <c r="H90" s="488">
        <v>2058</v>
      </c>
      <c r="I90" s="801"/>
      <c r="J90" s="124"/>
      <c r="K90" s="119">
        <f t="shared" si="15"/>
        <v>0</v>
      </c>
      <c r="L90" s="802"/>
      <c r="M90" s="488">
        <f t="shared" si="16"/>
        <v>2058</v>
      </c>
      <c r="N90" s="502">
        <f t="shared" si="17"/>
        <v>0</v>
      </c>
      <c r="O90" s="499" t="s">
        <v>389</v>
      </c>
      <c r="P90" s="498">
        <v>0.23699999999999999</v>
      </c>
      <c r="Q90" s="504">
        <v>61</v>
      </c>
      <c r="R90" s="47"/>
      <c r="S90" s="74"/>
      <c r="T90" s="74"/>
      <c r="U90" s="74"/>
      <c r="V90" s="47"/>
      <c r="W90" s="47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6"/>
      <c r="BB90" s="46"/>
      <c r="BC90" s="46"/>
      <c r="BD90" s="46"/>
    </row>
    <row r="91" spans="1:56" s="53" customFormat="1" ht="15" customHeight="1">
      <c r="A91" s="715" t="s">
        <v>905</v>
      </c>
      <c r="B91" s="111" t="s">
        <v>901</v>
      </c>
      <c r="C91" s="808" t="s">
        <v>1808</v>
      </c>
      <c r="D91" s="808" t="s">
        <v>725</v>
      </c>
      <c r="E91" s="733" t="s">
        <v>454</v>
      </c>
      <c r="F91" s="733" t="s">
        <v>455</v>
      </c>
      <c r="G91" s="805">
        <v>3664</v>
      </c>
      <c r="H91" s="488">
        <v>1403</v>
      </c>
      <c r="I91" s="799">
        <v>228700</v>
      </c>
      <c r="J91" s="124"/>
      <c r="K91" s="119">
        <f t="shared" si="15"/>
        <v>0</v>
      </c>
      <c r="L91" s="802">
        <f>SUM(G91-(G91*K91))</f>
        <v>3664</v>
      </c>
      <c r="M91" s="488">
        <f t="shared" si="16"/>
        <v>1403</v>
      </c>
      <c r="N91" s="502">
        <f t="shared" si="17"/>
        <v>0</v>
      </c>
      <c r="O91" s="499" t="s">
        <v>109</v>
      </c>
      <c r="P91" s="498">
        <v>0.313</v>
      </c>
      <c r="Q91" s="503">
        <v>45</v>
      </c>
      <c r="R91" s="52"/>
      <c r="S91" s="74"/>
      <c r="T91" s="74"/>
      <c r="U91" s="74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  <c r="AU91" s="52"/>
      <c r="AV91" s="52"/>
      <c r="AW91" s="52"/>
      <c r="AX91" s="52"/>
      <c r="AY91" s="52"/>
      <c r="AZ91" s="52"/>
      <c r="BA91" s="54"/>
      <c r="BB91" s="54"/>
      <c r="BC91" s="54"/>
      <c r="BD91" s="54"/>
    </row>
    <row r="92" spans="1:56" s="53" customFormat="1" ht="15" customHeight="1">
      <c r="A92" s="715"/>
      <c r="B92" s="117" t="s">
        <v>809</v>
      </c>
      <c r="C92" s="829"/>
      <c r="D92" s="829"/>
      <c r="E92" s="733"/>
      <c r="F92" s="733"/>
      <c r="G92" s="807"/>
      <c r="H92" s="488">
        <v>2261</v>
      </c>
      <c r="I92" s="801"/>
      <c r="J92" s="124"/>
      <c r="K92" s="119">
        <f t="shared" si="15"/>
        <v>0</v>
      </c>
      <c r="L92" s="802"/>
      <c r="M92" s="488">
        <f t="shared" si="16"/>
        <v>2261</v>
      </c>
      <c r="N92" s="502">
        <f t="shared" si="17"/>
        <v>0</v>
      </c>
      <c r="O92" s="499" t="s">
        <v>389</v>
      </c>
      <c r="P92" s="498">
        <v>0.23699999999999999</v>
      </c>
      <c r="Q92" s="504">
        <v>61</v>
      </c>
      <c r="R92" s="52"/>
      <c r="S92" s="74"/>
      <c r="T92" s="74"/>
      <c r="U92" s="74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  <c r="AU92" s="52"/>
      <c r="AV92" s="52"/>
      <c r="AW92" s="52"/>
      <c r="AX92" s="52"/>
      <c r="AY92" s="52"/>
      <c r="AZ92" s="52"/>
      <c r="BA92" s="54"/>
      <c r="BB92" s="54"/>
      <c r="BC92" s="54"/>
      <c r="BD92" s="54"/>
    </row>
    <row r="93" spans="1:56" s="53" customFormat="1" ht="15" customHeight="1">
      <c r="A93" s="715" t="s">
        <v>908</v>
      </c>
      <c r="B93" s="111" t="s">
        <v>901</v>
      </c>
      <c r="C93" s="808" t="s">
        <v>721</v>
      </c>
      <c r="D93" s="808" t="s">
        <v>725</v>
      </c>
      <c r="E93" s="733" t="s">
        <v>454</v>
      </c>
      <c r="F93" s="733" t="s">
        <v>455</v>
      </c>
      <c r="G93" s="805">
        <v>4002</v>
      </c>
      <c r="H93" s="488">
        <v>1403</v>
      </c>
      <c r="I93" s="799">
        <v>249800</v>
      </c>
      <c r="J93" s="124"/>
      <c r="K93" s="119">
        <f t="shared" si="15"/>
        <v>0</v>
      </c>
      <c r="L93" s="802">
        <f>SUM(G93-(G93*K93))</f>
        <v>4002</v>
      </c>
      <c r="M93" s="488">
        <f t="shared" si="16"/>
        <v>1403</v>
      </c>
      <c r="N93" s="502">
        <f t="shared" si="17"/>
        <v>0</v>
      </c>
      <c r="O93" s="499" t="s">
        <v>109</v>
      </c>
      <c r="P93" s="491">
        <v>0.313</v>
      </c>
      <c r="Q93" s="504">
        <v>45</v>
      </c>
      <c r="R93" s="52"/>
      <c r="S93" s="74"/>
      <c r="T93" s="74"/>
      <c r="U93" s="74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  <c r="AU93" s="52"/>
      <c r="AV93" s="52"/>
      <c r="AW93" s="52"/>
      <c r="AX93" s="52"/>
      <c r="AY93" s="52"/>
      <c r="AZ93" s="52"/>
      <c r="BA93" s="54"/>
      <c r="BB93" s="54"/>
      <c r="BC93" s="54"/>
      <c r="BD93" s="54"/>
    </row>
    <row r="94" spans="1:56" s="53" customFormat="1" ht="15" customHeight="1">
      <c r="A94" s="715"/>
      <c r="B94" s="111" t="s">
        <v>810</v>
      </c>
      <c r="C94" s="829"/>
      <c r="D94" s="829"/>
      <c r="E94" s="733"/>
      <c r="F94" s="733"/>
      <c r="G94" s="807"/>
      <c r="H94" s="488">
        <v>2599</v>
      </c>
      <c r="I94" s="801"/>
      <c r="J94" s="124"/>
      <c r="K94" s="119">
        <f t="shared" si="15"/>
        <v>0</v>
      </c>
      <c r="L94" s="802"/>
      <c r="M94" s="488">
        <f t="shared" si="16"/>
        <v>2599</v>
      </c>
      <c r="N94" s="502">
        <f t="shared" si="17"/>
        <v>0</v>
      </c>
      <c r="O94" s="499" t="s">
        <v>389</v>
      </c>
      <c r="P94" s="498">
        <v>0.23699999999999999</v>
      </c>
      <c r="Q94" s="504">
        <v>62</v>
      </c>
      <c r="R94" s="52"/>
      <c r="S94" s="74"/>
      <c r="T94" s="74"/>
      <c r="U94" s="74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  <c r="AU94" s="52"/>
      <c r="AV94" s="52"/>
      <c r="AW94" s="52"/>
      <c r="AX94" s="52"/>
      <c r="AY94" s="52"/>
      <c r="AZ94" s="52"/>
      <c r="BA94" s="54"/>
      <c r="BB94" s="54"/>
      <c r="BC94" s="54"/>
      <c r="BD94" s="54"/>
    </row>
    <row r="95" spans="1:56" s="53" customFormat="1" ht="15" customHeight="1">
      <c r="A95" s="715" t="s">
        <v>907</v>
      </c>
      <c r="B95" s="111" t="s">
        <v>906</v>
      </c>
      <c r="C95" s="803" t="s">
        <v>726</v>
      </c>
      <c r="D95" s="803" t="s">
        <v>727</v>
      </c>
      <c r="E95" s="699" t="s">
        <v>458</v>
      </c>
      <c r="F95" s="699" t="s">
        <v>459</v>
      </c>
      <c r="G95" s="805">
        <v>4316</v>
      </c>
      <c r="H95" s="488">
        <v>1833</v>
      </c>
      <c r="I95" s="799">
        <v>269400</v>
      </c>
      <c r="J95" s="124"/>
      <c r="K95" s="119">
        <f t="shared" si="15"/>
        <v>0</v>
      </c>
      <c r="L95" s="802">
        <f>SUM(G95-(G95*K95))</f>
        <v>4316</v>
      </c>
      <c r="M95" s="488">
        <f t="shared" si="16"/>
        <v>1833</v>
      </c>
      <c r="N95" s="502">
        <f t="shared" si="17"/>
        <v>0</v>
      </c>
      <c r="O95" s="499" t="s">
        <v>109</v>
      </c>
      <c r="P95" s="491">
        <v>0.313</v>
      </c>
      <c r="Q95" s="504">
        <v>47</v>
      </c>
      <c r="R95" s="52"/>
      <c r="S95" s="74"/>
      <c r="T95" s="74"/>
      <c r="U95" s="74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  <c r="AU95" s="52"/>
      <c r="AV95" s="52"/>
      <c r="AW95" s="52"/>
      <c r="AX95" s="52"/>
      <c r="AY95" s="52"/>
      <c r="AZ95" s="52"/>
      <c r="BA95" s="54"/>
      <c r="BB95" s="54"/>
      <c r="BC95" s="54"/>
      <c r="BD95" s="54"/>
    </row>
    <row r="96" spans="1:56" s="53" customFormat="1" ht="15" customHeight="1">
      <c r="A96" s="715"/>
      <c r="B96" s="117" t="s">
        <v>811</v>
      </c>
      <c r="C96" s="840"/>
      <c r="D96" s="840"/>
      <c r="E96" s="699"/>
      <c r="F96" s="699"/>
      <c r="G96" s="807"/>
      <c r="H96" s="488">
        <v>2483</v>
      </c>
      <c r="I96" s="801"/>
      <c r="J96" s="124"/>
      <c r="K96" s="119">
        <f t="shared" si="15"/>
        <v>0</v>
      </c>
      <c r="L96" s="802"/>
      <c r="M96" s="488">
        <f t="shared" si="16"/>
        <v>2483</v>
      </c>
      <c r="N96" s="502">
        <f t="shared" si="17"/>
        <v>0</v>
      </c>
      <c r="O96" s="499" t="s">
        <v>394</v>
      </c>
      <c r="P96" s="498">
        <v>0.3</v>
      </c>
      <c r="Q96" s="504">
        <v>71</v>
      </c>
      <c r="R96" s="52"/>
      <c r="S96" s="74"/>
      <c r="T96" s="74"/>
      <c r="U96" s="74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  <c r="AU96" s="52"/>
      <c r="AV96" s="52"/>
      <c r="AW96" s="52"/>
      <c r="AX96" s="52"/>
      <c r="AY96" s="52"/>
      <c r="AZ96" s="52"/>
      <c r="BA96" s="54"/>
      <c r="BB96" s="54"/>
      <c r="BC96" s="54"/>
      <c r="BD96" s="54"/>
    </row>
    <row r="97" spans="1:56" s="53" customFormat="1" ht="15" customHeight="1">
      <c r="A97" s="715" t="s">
        <v>909</v>
      </c>
      <c r="B97" s="111" t="s">
        <v>906</v>
      </c>
      <c r="C97" s="803" t="s">
        <v>726</v>
      </c>
      <c r="D97" s="803" t="s">
        <v>727</v>
      </c>
      <c r="E97" s="699" t="s">
        <v>460</v>
      </c>
      <c r="F97" s="699" t="s">
        <v>459</v>
      </c>
      <c r="G97" s="805">
        <v>4688</v>
      </c>
      <c r="H97" s="488">
        <v>1833</v>
      </c>
      <c r="I97" s="799">
        <v>292600</v>
      </c>
      <c r="J97" s="124"/>
      <c r="K97" s="119">
        <f t="shared" si="15"/>
        <v>0</v>
      </c>
      <c r="L97" s="802">
        <f>SUM(G97-(G97*K97))</f>
        <v>4688</v>
      </c>
      <c r="M97" s="488">
        <f t="shared" si="16"/>
        <v>1833</v>
      </c>
      <c r="N97" s="502">
        <f t="shared" si="17"/>
        <v>0</v>
      </c>
      <c r="O97" s="499" t="s">
        <v>109</v>
      </c>
      <c r="P97" s="491">
        <v>0.313</v>
      </c>
      <c r="Q97" s="504">
        <v>47</v>
      </c>
      <c r="R97" s="52"/>
      <c r="S97" s="74"/>
      <c r="T97" s="74"/>
      <c r="U97" s="74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  <c r="AU97" s="52"/>
      <c r="AV97" s="52"/>
      <c r="AW97" s="52"/>
      <c r="AX97" s="52"/>
      <c r="AY97" s="52"/>
      <c r="AZ97" s="52"/>
    </row>
    <row r="98" spans="1:56" s="53" customFormat="1" ht="15" customHeight="1">
      <c r="A98" s="715"/>
      <c r="B98" s="111" t="s">
        <v>812</v>
      </c>
      <c r="C98" s="840"/>
      <c r="D98" s="840"/>
      <c r="E98" s="699"/>
      <c r="F98" s="699"/>
      <c r="G98" s="807"/>
      <c r="H98" s="488">
        <v>2855</v>
      </c>
      <c r="I98" s="801"/>
      <c r="J98" s="124"/>
      <c r="K98" s="119">
        <f t="shared" si="15"/>
        <v>0</v>
      </c>
      <c r="L98" s="802"/>
      <c r="M98" s="488">
        <f t="shared" si="16"/>
        <v>2855</v>
      </c>
      <c r="N98" s="502">
        <f t="shared" si="17"/>
        <v>0</v>
      </c>
      <c r="O98" s="499" t="s">
        <v>394</v>
      </c>
      <c r="P98" s="498">
        <v>0.3</v>
      </c>
      <c r="Q98" s="504">
        <v>71</v>
      </c>
      <c r="R98" s="52"/>
      <c r="S98" s="74"/>
      <c r="T98" s="74"/>
      <c r="U98" s="74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  <c r="AU98" s="52"/>
      <c r="AV98" s="52"/>
      <c r="AW98" s="52"/>
      <c r="AX98" s="52"/>
      <c r="AY98" s="52"/>
      <c r="AZ98" s="52"/>
    </row>
    <row r="99" spans="1:56" ht="29.45" customHeight="1">
      <c r="A99" s="811" t="s">
        <v>1910</v>
      </c>
      <c r="B99" s="717"/>
      <c r="C99" s="717"/>
      <c r="D99" s="717"/>
      <c r="E99" s="717"/>
      <c r="F99" s="717"/>
      <c r="G99" s="717"/>
      <c r="H99" s="717"/>
      <c r="I99" s="717"/>
      <c r="J99" s="717"/>
      <c r="K99" s="717"/>
      <c r="L99" s="717"/>
      <c r="M99" s="717"/>
      <c r="N99" s="120"/>
      <c r="O99" s="121"/>
      <c r="P99" s="121"/>
      <c r="Q99" s="253"/>
      <c r="S99" s="74"/>
      <c r="T99" s="74"/>
      <c r="U99" s="74"/>
      <c r="BA99" s="46"/>
      <c r="BB99" s="46"/>
      <c r="BC99" s="46"/>
      <c r="BD99" s="46"/>
    </row>
    <row r="100" spans="1:56" ht="29.45" customHeight="1">
      <c r="A100" s="692" t="s">
        <v>560</v>
      </c>
      <c r="B100" s="693"/>
      <c r="C100" s="693"/>
      <c r="D100" s="693"/>
      <c r="E100" s="693"/>
      <c r="F100" s="693"/>
      <c r="G100" s="693"/>
      <c r="H100" s="693"/>
      <c r="I100" s="693"/>
      <c r="J100" s="693"/>
      <c r="K100" s="693"/>
      <c r="L100" s="693"/>
      <c r="M100" s="693"/>
      <c r="N100" s="693"/>
      <c r="O100" s="693"/>
      <c r="P100" s="693"/>
      <c r="Q100" s="694"/>
      <c r="S100" s="74"/>
      <c r="T100" s="74"/>
      <c r="U100" s="74"/>
    </row>
    <row r="101" spans="1:56" s="53" customFormat="1" ht="15" customHeight="1">
      <c r="A101" s="838" t="s">
        <v>910</v>
      </c>
      <c r="B101" s="111" t="s">
        <v>911</v>
      </c>
      <c r="C101" s="808" t="s">
        <v>1811</v>
      </c>
      <c r="D101" s="808" t="s">
        <v>1812</v>
      </c>
      <c r="E101" s="780" t="s">
        <v>47</v>
      </c>
      <c r="F101" s="780" t="s">
        <v>64</v>
      </c>
      <c r="G101" s="805">
        <v>5154</v>
      </c>
      <c r="H101" s="488">
        <v>2315</v>
      </c>
      <c r="I101" s="799">
        <v>321700</v>
      </c>
      <c r="J101" s="124"/>
      <c r="K101" s="119">
        <f t="shared" ref="K101:K114" si="18">$D$3</f>
        <v>0</v>
      </c>
      <c r="L101" s="802">
        <f>SUM(G101-(G101*K101))</f>
        <v>5154</v>
      </c>
      <c r="M101" s="488">
        <f t="shared" ref="M101:M114" si="19">SUM(H101-(H101*K101))</f>
        <v>2315</v>
      </c>
      <c r="N101" s="502">
        <f t="shared" ref="N101:N114" si="20">J101*M101</f>
        <v>0</v>
      </c>
      <c r="O101" s="499" t="s">
        <v>110</v>
      </c>
      <c r="P101" s="498">
        <v>0.36199999999999999</v>
      </c>
      <c r="Q101" s="503">
        <v>51</v>
      </c>
      <c r="R101" s="52"/>
      <c r="S101" s="74"/>
      <c r="T101" s="74"/>
      <c r="U101" s="74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  <c r="AU101" s="52"/>
      <c r="AV101" s="52"/>
      <c r="AW101" s="52"/>
      <c r="AX101" s="52"/>
      <c r="AY101" s="52"/>
      <c r="AZ101" s="52"/>
    </row>
    <row r="102" spans="1:56" s="53" customFormat="1" ht="15" customHeight="1">
      <c r="A102" s="838"/>
      <c r="B102" s="111" t="s">
        <v>848</v>
      </c>
      <c r="C102" s="849"/>
      <c r="D102" s="849"/>
      <c r="E102" s="780"/>
      <c r="F102" s="780"/>
      <c r="G102" s="807"/>
      <c r="H102" s="488">
        <v>2839</v>
      </c>
      <c r="I102" s="801"/>
      <c r="J102" s="124"/>
      <c r="K102" s="119">
        <f t="shared" si="18"/>
        <v>0</v>
      </c>
      <c r="L102" s="802"/>
      <c r="M102" s="488">
        <f t="shared" si="19"/>
        <v>2839</v>
      </c>
      <c r="N102" s="502">
        <f t="shared" si="20"/>
        <v>0</v>
      </c>
      <c r="O102" s="499" t="s">
        <v>108</v>
      </c>
      <c r="P102" s="498">
        <v>0.66900000000000004</v>
      </c>
      <c r="Q102" s="503">
        <v>117</v>
      </c>
      <c r="R102" s="52"/>
      <c r="S102" s="74"/>
      <c r="T102" s="74"/>
      <c r="U102" s="74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52"/>
      <c r="AY102" s="52"/>
      <c r="AZ102" s="52"/>
    </row>
    <row r="103" spans="1:56" s="53" customFormat="1" ht="15" customHeight="1">
      <c r="A103" s="838" t="s">
        <v>924</v>
      </c>
      <c r="B103" s="111" t="s">
        <v>911</v>
      </c>
      <c r="C103" s="809" t="s">
        <v>1813</v>
      </c>
      <c r="D103" s="809" t="s">
        <v>1814</v>
      </c>
      <c r="E103" s="780" t="s">
        <v>47</v>
      </c>
      <c r="F103" s="780" t="s">
        <v>64</v>
      </c>
      <c r="G103" s="805">
        <v>5387</v>
      </c>
      <c r="H103" s="488">
        <v>2315</v>
      </c>
      <c r="I103" s="799">
        <v>336200</v>
      </c>
      <c r="J103" s="124"/>
      <c r="K103" s="119">
        <f t="shared" si="18"/>
        <v>0</v>
      </c>
      <c r="L103" s="802">
        <f>SUM(G103-(G103*K103))</f>
        <v>5387</v>
      </c>
      <c r="M103" s="488">
        <f t="shared" si="19"/>
        <v>2315</v>
      </c>
      <c r="N103" s="502">
        <f t="shared" si="20"/>
        <v>0</v>
      </c>
      <c r="O103" s="499" t="s">
        <v>110</v>
      </c>
      <c r="P103" s="498">
        <v>0.36199999999999999</v>
      </c>
      <c r="Q103" s="503">
        <v>51</v>
      </c>
      <c r="R103" s="52"/>
      <c r="S103" s="74"/>
      <c r="T103" s="74"/>
      <c r="U103" s="74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  <c r="AU103" s="52"/>
      <c r="AV103" s="52"/>
      <c r="AW103" s="52"/>
      <c r="AX103" s="52"/>
      <c r="AY103" s="52"/>
      <c r="AZ103" s="52"/>
    </row>
    <row r="104" spans="1:56" s="53" customFormat="1" ht="15" customHeight="1">
      <c r="A104" s="838"/>
      <c r="B104" s="111" t="s">
        <v>849</v>
      </c>
      <c r="C104" s="849"/>
      <c r="D104" s="849"/>
      <c r="E104" s="780"/>
      <c r="F104" s="780"/>
      <c r="G104" s="807"/>
      <c r="H104" s="488">
        <v>3072</v>
      </c>
      <c r="I104" s="801"/>
      <c r="J104" s="124"/>
      <c r="K104" s="119">
        <f t="shared" si="18"/>
        <v>0</v>
      </c>
      <c r="L104" s="802"/>
      <c r="M104" s="488">
        <f t="shared" si="19"/>
        <v>3072</v>
      </c>
      <c r="N104" s="502">
        <f t="shared" si="20"/>
        <v>0</v>
      </c>
      <c r="O104" s="499" t="s">
        <v>108</v>
      </c>
      <c r="P104" s="498">
        <v>0.66900000000000004</v>
      </c>
      <c r="Q104" s="503">
        <v>117</v>
      </c>
      <c r="R104" s="52"/>
      <c r="S104" s="74"/>
      <c r="T104" s="74"/>
      <c r="U104" s="74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  <c r="AU104" s="52"/>
      <c r="AV104" s="52"/>
      <c r="AW104" s="52"/>
      <c r="AX104" s="52"/>
      <c r="AY104" s="52"/>
      <c r="AZ104" s="52"/>
    </row>
    <row r="105" spans="1:56" ht="15" customHeight="1">
      <c r="A105" s="759" t="s">
        <v>923</v>
      </c>
      <c r="B105" s="111" t="s">
        <v>912</v>
      </c>
      <c r="C105" s="804" t="s">
        <v>1815</v>
      </c>
      <c r="D105" s="804" t="s">
        <v>1816</v>
      </c>
      <c r="E105" s="780" t="s">
        <v>53</v>
      </c>
      <c r="F105" s="780" t="s">
        <v>57</v>
      </c>
      <c r="G105" s="805">
        <v>6776</v>
      </c>
      <c r="H105" s="488">
        <v>3614</v>
      </c>
      <c r="I105" s="799">
        <v>423000</v>
      </c>
      <c r="J105" s="124"/>
      <c r="K105" s="119">
        <f t="shared" si="18"/>
        <v>0</v>
      </c>
      <c r="L105" s="802">
        <f>SUM(G105-(G105*K105))</f>
        <v>6776</v>
      </c>
      <c r="M105" s="488">
        <f t="shared" si="19"/>
        <v>3614</v>
      </c>
      <c r="N105" s="502">
        <f t="shared" si="20"/>
        <v>0</v>
      </c>
      <c r="O105" s="499" t="s">
        <v>110</v>
      </c>
      <c r="P105" s="498">
        <v>0.36199999999999999</v>
      </c>
      <c r="Q105" s="503">
        <v>51</v>
      </c>
      <c r="S105" s="74"/>
      <c r="T105" s="74"/>
      <c r="U105" s="74"/>
    </row>
    <row r="106" spans="1:56" ht="15" customHeight="1">
      <c r="A106" s="759"/>
      <c r="B106" s="111" t="s">
        <v>851</v>
      </c>
      <c r="C106" s="850"/>
      <c r="D106" s="850"/>
      <c r="E106" s="780"/>
      <c r="F106" s="780"/>
      <c r="G106" s="807"/>
      <c r="H106" s="488">
        <v>3162</v>
      </c>
      <c r="I106" s="801"/>
      <c r="J106" s="124"/>
      <c r="K106" s="119">
        <f t="shared" si="18"/>
        <v>0</v>
      </c>
      <c r="L106" s="802"/>
      <c r="M106" s="488">
        <f t="shared" si="19"/>
        <v>3162</v>
      </c>
      <c r="N106" s="502">
        <f t="shared" si="20"/>
        <v>0</v>
      </c>
      <c r="O106" s="499" t="s">
        <v>108</v>
      </c>
      <c r="P106" s="498">
        <v>0.66900000000000004</v>
      </c>
      <c r="Q106" s="503">
        <v>94</v>
      </c>
      <c r="S106" s="74"/>
      <c r="T106" s="74"/>
      <c r="U106" s="74"/>
    </row>
    <row r="107" spans="1:56" s="53" customFormat="1" ht="15" customHeight="1">
      <c r="A107" s="759" t="s">
        <v>922</v>
      </c>
      <c r="B107" s="111" t="s">
        <v>912</v>
      </c>
      <c r="C107" s="808" t="s">
        <v>1817</v>
      </c>
      <c r="D107" s="809" t="s">
        <v>1818</v>
      </c>
      <c r="E107" s="810" t="s">
        <v>56</v>
      </c>
      <c r="F107" s="810" t="s">
        <v>65</v>
      </c>
      <c r="G107" s="805">
        <v>7064</v>
      </c>
      <c r="H107" s="488">
        <v>3614</v>
      </c>
      <c r="I107" s="799">
        <v>440900</v>
      </c>
      <c r="J107" s="124"/>
      <c r="K107" s="119">
        <f t="shared" si="18"/>
        <v>0</v>
      </c>
      <c r="L107" s="802">
        <f>SUM(G107-(G107*K107))</f>
        <v>7064</v>
      </c>
      <c r="M107" s="488">
        <f t="shared" si="19"/>
        <v>3614</v>
      </c>
      <c r="N107" s="502">
        <f t="shared" si="20"/>
        <v>0</v>
      </c>
      <c r="O107" s="499" t="s">
        <v>110</v>
      </c>
      <c r="P107" s="498">
        <v>0.36199999999999999</v>
      </c>
      <c r="Q107" s="503">
        <v>51</v>
      </c>
      <c r="R107" s="52"/>
      <c r="S107" s="74"/>
      <c r="T107" s="74"/>
      <c r="U107" s="74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52"/>
      <c r="AY107" s="52"/>
      <c r="AZ107" s="52"/>
    </row>
    <row r="108" spans="1:56" s="53" customFormat="1" ht="15" customHeight="1">
      <c r="A108" s="760"/>
      <c r="B108" s="111" t="s">
        <v>852</v>
      </c>
      <c r="C108" s="849"/>
      <c r="D108" s="849"/>
      <c r="E108" s="810"/>
      <c r="F108" s="810"/>
      <c r="G108" s="807"/>
      <c r="H108" s="488">
        <v>3450</v>
      </c>
      <c r="I108" s="801"/>
      <c r="J108" s="124"/>
      <c r="K108" s="119">
        <f t="shared" si="18"/>
        <v>0</v>
      </c>
      <c r="L108" s="802"/>
      <c r="M108" s="488">
        <f t="shared" si="19"/>
        <v>3450</v>
      </c>
      <c r="N108" s="502">
        <f t="shared" si="20"/>
        <v>0</v>
      </c>
      <c r="O108" s="499" t="s">
        <v>108</v>
      </c>
      <c r="P108" s="498">
        <v>0.66900000000000004</v>
      </c>
      <c r="Q108" s="503">
        <v>117</v>
      </c>
      <c r="R108" s="52"/>
      <c r="S108" s="74"/>
      <c r="T108" s="74"/>
      <c r="U108" s="74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  <c r="AU108" s="52"/>
      <c r="AV108" s="52"/>
      <c r="AW108" s="52"/>
      <c r="AX108" s="52"/>
      <c r="AY108" s="52"/>
      <c r="AZ108" s="52"/>
    </row>
    <row r="109" spans="1:56" s="53" customFormat="1" ht="15" customHeight="1">
      <c r="A109" s="759" t="s">
        <v>921</v>
      </c>
      <c r="B109" s="111" t="s">
        <v>913</v>
      </c>
      <c r="C109" s="836" t="s">
        <v>1819</v>
      </c>
      <c r="D109" s="836" t="s">
        <v>1820</v>
      </c>
      <c r="E109" s="810" t="s">
        <v>90</v>
      </c>
      <c r="F109" s="810" t="s">
        <v>148</v>
      </c>
      <c r="G109" s="805">
        <v>7553</v>
      </c>
      <c r="H109" s="488">
        <v>3866</v>
      </c>
      <c r="I109" s="799">
        <v>471400</v>
      </c>
      <c r="J109" s="124"/>
      <c r="K109" s="119">
        <f t="shared" si="18"/>
        <v>0</v>
      </c>
      <c r="L109" s="802">
        <f>SUM(G109-(G109*K109))</f>
        <v>7553</v>
      </c>
      <c r="M109" s="488">
        <f t="shared" si="19"/>
        <v>3866</v>
      </c>
      <c r="N109" s="502">
        <f t="shared" si="20"/>
        <v>0</v>
      </c>
      <c r="O109" s="480" t="s">
        <v>119</v>
      </c>
      <c r="P109" s="479">
        <v>0.46200000000000002</v>
      </c>
      <c r="Q109" s="506">
        <v>61</v>
      </c>
      <c r="R109" s="52"/>
      <c r="S109" s="74"/>
      <c r="T109" s="74"/>
      <c r="U109" s="74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  <c r="AU109" s="52"/>
      <c r="AV109" s="52"/>
      <c r="AW109" s="52"/>
      <c r="AX109" s="52"/>
      <c r="AY109" s="52"/>
      <c r="AZ109" s="52"/>
    </row>
    <row r="110" spans="1:56" s="53" customFormat="1" ht="15" customHeight="1">
      <c r="A110" s="760"/>
      <c r="B110" s="111" t="s">
        <v>914</v>
      </c>
      <c r="C110" s="837"/>
      <c r="D110" s="837"/>
      <c r="E110" s="810"/>
      <c r="F110" s="810"/>
      <c r="G110" s="807"/>
      <c r="H110" s="488">
        <v>3687</v>
      </c>
      <c r="I110" s="801"/>
      <c r="J110" s="124"/>
      <c r="K110" s="119">
        <f t="shared" si="18"/>
        <v>0</v>
      </c>
      <c r="L110" s="802"/>
      <c r="M110" s="488">
        <f t="shared" si="19"/>
        <v>3687</v>
      </c>
      <c r="N110" s="502">
        <f t="shared" si="20"/>
        <v>0</v>
      </c>
      <c r="O110" s="480" t="s">
        <v>117</v>
      </c>
      <c r="P110" s="498">
        <v>0.66800000000000004</v>
      </c>
      <c r="Q110" s="503">
        <v>113</v>
      </c>
      <c r="R110" s="52"/>
      <c r="S110" s="74"/>
      <c r="T110" s="74"/>
      <c r="U110" s="74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  <c r="AU110" s="52"/>
      <c r="AV110" s="52"/>
      <c r="AW110" s="52"/>
      <c r="AX110" s="52"/>
      <c r="AY110" s="52"/>
      <c r="AZ110" s="52"/>
    </row>
    <row r="111" spans="1:56" s="53" customFormat="1" ht="15" customHeight="1">
      <c r="A111" s="759" t="s">
        <v>920</v>
      </c>
      <c r="B111" s="111" t="s">
        <v>915</v>
      </c>
      <c r="C111" s="836" t="s">
        <v>1661</v>
      </c>
      <c r="D111" s="836" t="s">
        <v>1821</v>
      </c>
      <c r="E111" s="733" t="s">
        <v>253</v>
      </c>
      <c r="F111" s="733" t="s">
        <v>254</v>
      </c>
      <c r="G111" s="805">
        <v>8863</v>
      </c>
      <c r="H111" s="488">
        <v>4520</v>
      </c>
      <c r="I111" s="799">
        <v>553200</v>
      </c>
      <c r="J111" s="124"/>
      <c r="K111" s="119">
        <f t="shared" si="18"/>
        <v>0</v>
      </c>
      <c r="L111" s="802">
        <f>SUM(G111-(G111*K111))</f>
        <v>8863</v>
      </c>
      <c r="M111" s="488">
        <f t="shared" si="19"/>
        <v>4520</v>
      </c>
      <c r="N111" s="502">
        <f t="shared" si="20"/>
        <v>0</v>
      </c>
      <c r="O111" s="480" t="s">
        <v>120</v>
      </c>
      <c r="P111" s="479">
        <v>0.79400000000000004</v>
      </c>
      <c r="Q111" s="506">
        <v>115</v>
      </c>
      <c r="R111" s="52"/>
      <c r="S111" s="74"/>
      <c r="T111" s="74"/>
      <c r="U111" s="74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  <c r="AU111" s="52"/>
      <c r="AV111" s="52"/>
      <c r="AW111" s="52"/>
      <c r="AX111" s="52"/>
      <c r="AY111" s="52"/>
      <c r="AZ111" s="52"/>
    </row>
    <row r="112" spans="1:56" s="53" customFormat="1" ht="15" customHeight="1">
      <c r="A112" s="760"/>
      <c r="B112" s="111" t="s">
        <v>916</v>
      </c>
      <c r="C112" s="837"/>
      <c r="D112" s="837"/>
      <c r="E112" s="733"/>
      <c r="F112" s="733"/>
      <c r="G112" s="807"/>
      <c r="H112" s="488">
        <v>4343</v>
      </c>
      <c r="I112" s="801"/>
      <c r="J112" s="124"/>
      <c r="K112" s="119">
        <f t="shared" si="18"/>
        <v>0</v>
      </c>
      <c r="L112" s="802"/>
      <c r="M112" s="488">
        <f t="shared" si="19"/>
        <v>4343</v>
      </c>
      <c r="N112" s="502">
        <f t="shared" si="20"/>
        <v>0</v>
      </c>
      <c r="O112" s="480" t="s">
        <v>499</v>
      </c>
      <c r="P112" s="479">
        <v>1.097</v>
      </c>
      <c r="Q112" s="506">
        <v>181</v>
      </c>
      <c r="R112" s="52"/>
      <c r="S112" s="74"/>
      <c r="T112" s="74"/>
      <c r="U112" s="74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  <c r="AU112" s="52"/>
      <c r="AV112" s="52"/>
      <c r="AW112" s="52"/>
      <c r="AX112" s="52"/>
      <c r="AY112" s="52"/>
      <c r="AZ112" s="52"/>
    </row>
    <row r="113" spans="1:52" s="53" customFormat="1" ht="15" customHeight="1">
      <c r="A113" s="759" t="s">
        <v>919</v>
      </c>
      <c r="B113" s="111" t="s">
        <v>917</v>
      </c>
      <c r="C113" s="836" t="s">
        <v>1809</v>
      </c>
      <c r="D113" s="836" t="s">
        <v>1810</v>
      </c>
      <c r="E113" s="733" t="s">
        <v>352</v>
      </c>
      <c r="F113" s="733" t="s">
        <v>255</v>
      </c>
      <c r="G113" s="805">
        <v>9375</v>
      </c>
      <c r="H113" s="488">
        <v>4781</v>
      </c>
      <c r="I113" s="799">
        <v>585100</v>
      </c>
      <c r="J113" s="124"/>
      <c r="K113" s="119">
        <f t="shared" si="18"/>
        <v>0</v>
      </c>
      <c r="L113" s="802">
        <f>SUM(G113-(G113*K113))</f>
        <v>9375</v>
      </c>
      <c r="M113" s="488">
        <f t="shared" si="19"/>
        <v>4781</v>
      </c>
      <c r="N113" s="502">
        <f t="shared" si="20"/>
        <v>0</v>
      </c>
      <c r="O113" s="480" t="s">
        <v>121</v>
      </c>
      <c r="P113" s="479">
        <v>0.93799999999999994</v>
      </c>
      <c r="Q113" s="506">
        <v>125</v>
      </c>
      <c r="R113" s="52"/>
      <c r="S113" s="74"/>
      <c r="T113" s="74"/>
      <c r="U113" s="74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52"/>
      <c r="AY113" s="52"/>
      <c r="AZ113" s="52"/>
    </row>
    <row r="114" spans="1:52" s="53" customFormat="1" ht="15" customHeight="1">
      <c r="A114" s="760"/>
      <c r="B114" s="111" t="s">
        <v>918</v>
      </c>
      <c r="C114" s="837"/>
      <c r="D114" s="837"/>
      <c r="E114" s="733"/>
      <c r="F114" s="733"/>
      <c r="G114" s="807"/>
      <c r="H114" s="488">
        <v>4594</v>
      </c>
      <c r="I114" s="801"/>
      <c r="J114" s="124"/>
      <c r="K114" s="119">
        <f t="shared" si="18"/>
        <v>0</v>
      </c>
      <c r="L114" s="802"/>
      <c r="M114" s="488">
        <f t="shared" si="19"/>
        <v>4594</v>
      </c>
      <c r="N114" s="502">
        <f t="shared" si="20"/>
        <v>0</v>
      </c>
      <c r="O114" s="480" t="s">
        <v>499</v>
      </c>
      <c r="P114" s="479">
        <v>1.097</v>
      </c>
      <c r="Q114" s="503">
        <v>192</v>
      </c>
      <c r="R114" s="52"/>
      <c r="S114" s="74"/>
      <c r="T114" s="74"/>
      <c r="U114" s="74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  <c r="AU114" s="52"/>
      <c r="AV114" s="52"/>
      <c r="AW114" s="52"/>
      <c r="AX114" s="52"/>
      <c r="AY114" s="52"/>
      <c r="AZ114" s="52"/>
    </row>
    <row r="115" spans="1:52" s="60" customFormat="1" ht="29.45" customHeight="1">
      <c r="A115" s="811" t="s">
        <v>561</v>
      </c>
      <c r="B115" s="717"/>
      <c r="C115" s="717"/>
      <c r="D115" s="717"/>
      <c r="E115" s="717"/>
      <c r="F115" s="717"/>
      <c r="G115" s="717"/>
      <c r="H115" s="717"/>
      <c r="I115" s="717"/>
      <c r="J115" s="717"/>
      <c r="K115" s="717"/>
      <c r="L115" s="717"/>
      <c r="M115" s="717"/>
      <c r="N115" s="120"/>
      <c r="O115" s="121"/>
      <c r="P115" s="121"/>
      <c r="Q115" s="253"/>
      <c r="R115" s="47"/>
      <c r="S115" s="74"/>
      <c r="T115" s="74"/>
      <c r="U115" s="74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</row>
    <row r="116" spans="1:52" ht="29.45" customHeight="1">
      <c r="A116" s="692" t="s">
        <v>562</v>
      </c>
      <c r="B116" s="693"/>
      <c r="C116" s="693"/>
      <c r="D116" s="693"/>
      <c r="E116" s="693"/>
      <c r="F116" s="693"/>
      <c r="G116" s="693"/>
      <c r="H116" s="693"/>
      <c r="I116" s="693"/>
      <c r="J116" s="693"/>
      <c r="K116" s="693"/>
      <c r="L116" s="693"/>
      <c r="M116" s="693"/>
      <c r="N116" s="693"/>
      <c r="O116" s="693"/>
      <c r="P116" s="693"/>
      <c r="Q116" s="694"/>
      <c r="S116" s="74"/>
      <c r="T116" s="74"/>
      <c r="U116" s="74"/>
    </row>
    <row r="117" spans="1:52" s="53" customFormat="1" ht="15" customHeight="1">
      <c r="A117" s="838" t="s">
        <v>925</v>
      </c>
      <c r="B117" s="111" t="s">
        <v>926</v>
      </c>
      <c r="C117" s="733" t="s">
        <v>348</v>
      </c>
      <c r="D117" s="733" t="s">
        <v>461</v>
      </c>
      <c r="E117" s="780" t="s">
        <v>462</v>
      </c>
      <c r="F117" s="780" t="s">
        <v>377</v>
      </c>
      <c r="G117" s="805">
        <v>5006</v>
      </c>
      <c r="H117" s="488">
        <v>1694</v>
      </c>
      <c r="I117" s="799">
        <v>312500</v>
      </c>
      <c r="J117" s="124"/>
      <c r="K117" s="119">
        <f t="shared" ref="K117:K124" si="21">$D$3</f>
        <v>0</v>
      </c>
      <c r="L117" s="802">
        <f>SUM(G117-(G117*K117))</f>
        <v>5006</v>
      </c>
      <c r="M117" s="488">
        <f t="shared" ref="M117:M124" si="22">SUM(H117-(H117*K117))</f>
        <v>1694</v>
      </c>
      <c r="N117" s="502">
        <f t="shared" ref="N117:N124" si="23">J117*M117</f>
        <v>0</v>
      </c>
      <c r="O117" s="499" t="s">
        <v>110</v>
      </c>
      <c r="P117" s="498">
        <v>0.36199999999999999</v>
      </c>
      <c r="Q117" s="503">
        <v>45</v>
      </c>
      <c r="R117" s="52"/>
      <c r="S117" s="74"/>
      <c r="T117" s="74"/>
      <c r="U117" s="74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  <c r="AU117" s="52"/>
      <c r="AV117" s="52"/>
      <c r="AW117" s="52"/>
      <c r="AX117" s="52"/>
      <c r="AY117" s="52"/>
      <c r="AZ117" s="52"/>
    </row>
    <row r="118" spans="1:52" s="53" customFormat="1" ht="15" customHeight="1">
      <c r="A118" s="838"/>
      <c r="B118" s="111" t="s">
        <v>791</v>
      </c>
      <c r="C118" s="839"/>
      <c r="D118" s="839"/>
      <c r="E118" s="780"/>
      <c r="F118" s="780"/>
      <c r="G118" s="807"/>
      <c r="H118" s="488">
        <v>3312</v>
      </c>
      <c r="I118" s="801"/>
      <c r="J118" s="124"/>
      <c r="K118" s="119">
        <f t="shared" si="21"/>
        <v>0</v>
      </c>
      <c r="L118" s="802"/>
      <c r="M118" s="488">
        <f t="shared" si="22"/>
        <v>3312</v>
      </c>
      <c r="N118" s="502">
        <f t="shared" si="23"/>
        <v>0</v>
      </c>
      <c r="O118" s="499" t="s">
        <v>394</v>
      </c>
      <c r="P118" s="498">
        <v>0.3</v>
      </c>
      <c r="Q118" s="504">
        <v>75</v>
      </c>
      <c r="R118" s="52"/>
      <c r="S118" s="74"/>
      <c r="T118" s="74"/>
      <c r="U118" s="74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52"/>
      <c r="AY118" s="52"/>
      <c r="AZ118" s="52"/>
    </row>
    <row r="119" spans="1:52" s="53" customFormat="1" ht="15" customHeight="1">
      <c r="A119" s="838" t="s">
        <v>928</v>
      </c>
      <c r="B119" s="111" t="s">
        <v>926</v>
      </c>
      <c r="C119" s="733" t="s">
        <v>348</v>
      </c>
      <c r="D119" s="733" t="s">
        <v>461</v>
      </c>
      <c r="E119" s="780" t="s">
        <v>462</v>
      </c>
      <c r="F119" s="780" t="s">
        <v>377</v>
      </c>
      <c r="G119" s="805">
        <v>5501</v>
      </c>
      <c r="H119" s="488">
        <v>1694</v>
      </c>
      <c r="I119" s="799">
        <v>343400</v>
      </c>
      <c r="J119" s="124"/>
      <c r="K119" s="119">
        <f t="shared" si="21"/>
        <v>0</v>
      </c>
      <c r="L119" s="802">
        <f>SUM(G119-(G119*K119))</f>
        <v>5501</v>
      </c>
      <c r="M119" s="488">
        <f t="shared" si="22"/>
        <v>1694</v>
      </c>
      <c r="N119" s="502">
        <f t="shared" si="23"/>
        <v>0</v>
      </c>
      <c r="O119" s="499" t="s">
        <v>110</v>
      </c>
      <c r="P119" s="498">
        <v>0.36199999999999999</v>
      </c>
      <c r="Q119" s="503">
        <v>47</v>
      </c>
      <c r="R119" s="52"/>
      <c r="S119" s="74"/>
      <c r="T119" s="74"/>
      <c r="U119" s="74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  <c r="AU119" s="52"/>
      <c r="AV119" s="52"/>
      <c r="AW119" s="52"/>
      <c r="AX119" s="52"/>
      <c r="AY119" s="52"/>
      <c r="AZ119" s="52"/>
    </row>
    <row r="120" spans="1:52" s="53" customFormat="1" ht="15" customHeight="1">
      <c r="A120" s="838"/>
      <c r="B120" s="111" t="s">
        <v>792</v>
      </c>
      <c r="C120" s="839"/>
      <c r="D120" s="839"/>
      <c r="E120" s="780"/>
      <c r="F120" s="780"/>
      <c r="G120" s="807"/>
      <c r="H120" s="488">
        <v>3807</v>
      </c>
      <c r="I120" s="801"/>
      <c r="J120" s="124"/>
      <c r="K120" s="119">
        <f t="shared" si="21"/>
        <v>0</v>
      </c>
      <c r="L120" s="802"/>
      <c r="M120" s="488">
        <f t="shared" si="22"/>
        <v>3807</v>
      </c>
      <c r="N120" s="502">
        <f t="shared" si="23"/>
        <v>0</v>
      </c>
      <c r="O120" s="499" t="s">
        <v>394</v>
      </c>
      <c r="P120" s="498">
        <v>0.3</v>
      </c>
      <c r="Q120" s="504">
        <v>75</v>
      </c>
      <c r="R120" s="52"/>
      <c r="S120" s="74"/>
      <c r="T120" s="74"/>
      <c r="U120" s="74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52"/>
      <c r="AY120" s="52"/>
      <c r="AZ120" s="52"/>
    </row>
    <row r="121" spans="1:52" ht="15" customHeight="1">
      <c r="A121" s="759" t="s">
        <v>929</v>
      </c>
      <c r="B121" s="111" t="s">
        <v>927</v>
      </c>
      <c r="C121" s="733" t="s">
        <v>351</v>
      </c>
      <c r="D121" s="699" t="s">
        <v>463</v>
      </c>
      <c r="E121" s="780" t="s">
        <v>53</v>
      </c>
      <c r="F121" s="780" t="s">
        <v>54</v>
      </c>
      <c r="G121" s="805">
        <v>6618</v>
      </c>
      <c r="H121" s="488">
        <v>2998</v>
      </c>
      <c r="I121" s="799">
        <v>413000</v>
      </c>
      <c r="J121" s="124"/>
      <c r="K121" s="119">
        <f t="shared" si="21"/>
        <v>0</v>
      </c>
      <c r="L121" s="802">
        <f>SUM(G121-(G121*K121))</f>
        <v>6618</v>
      </c>
      <c r="M121" s="488">
        <f t="shared" si="22"/>
        <v>2998</v>
      </c>
      <c r="N121" s="502">
        <f t="shared" si="23"/>
        <v>0</v>
      </c>
      <c r="O121" s="499" t="s">
        <v>110</v>
      </c>
      <c r="P121" s="498">
        <v>0.36199999999999999</v>
      </c>
      <c r="Q121" s="503">
        <v>45</v>
      </c>
      <c r="S121" s="74"/>
      <c r="T121" s="74"/>
      <c r="U121" s="74"/>
    </row>
    <row r="122" spans="1:52" ht="15" customHeight="1">
      <c r="A122" s="759"/>
      <c r="B122" s="111" t="s">
        <v>794</v>
      </c>
      <c r="C122" s="839"/>
      <c r="D122" s="847"/>
      <c r="E122" s="780"/>
      <c r="F122" s="780"/>
      <c r="G122" s="807"/>
      <c r="H122" s="488">
        <v>3620</v>
      </c>
      <c r="I122" s="801"/>
      <c r="J122" s="124"/>
      <c r="K122" s="119">
        <f t="shared" si="21"/>
        <v>0</v>
      </c>
      <c r="L122" s="802"/>
      <c r="M122" s="488">
        <f t="shared" si="22"/>
        <v>3620</v>
      </c>
      <c r="N122" s="502">
        <f t="shared" si="23"/>
        <v>0</v>
      </c>
      <c r="O122" s="499" t="s">
        <v>394</v>
      </c>
      <c r="P122" s="498">
        <v>0.3</v>
      </c>
      <c r="Q122" s="504">
        <v>75</v>
      </c>
      <c r="S122" s="74"/>
      <c r="T122" s="74"/>
      <c r="U122" s="74"/>
    </row>
    <row r="123" spans="1:52" s="53" customFormat="1" ht="15" customHeight="1">
      <c r="A123" s="759" t="s">
        <v>930</v>
      </c>
      <c r="B123" s="111" t="s">
        <v>927</v>
      </c>
      <c r="C123" s="733" t="s">
        <v>351</v>
      </c>
      <c r="D123" s="699" t="s">
        <v>463</v>
      </c>
      <c r="E123" s="780" t="s">
        <v>53</v>
      </c>
      <c r="F123" s="780" t="s">
        <v>54</v>
      </c>
      <c r="G123" s="805">
        <v>7160</v>
      </c>
      <c r="H123" s="488">
        <v>2998</v>
      </c>
      <c r="I123" s="799">
        <v>446900</v>
      </c>
      <c r="J123" s="124"/>
      <c r="K123" s="119">
        <f t="shared" si="21"/>
        <v>0</v>
      </c>
      <c r="L123" s="802">
        <f>SUM(G123-(G123*K123))</f>
        <v>7160</v>
      </c>
      <c r="M123" s="488">
        <f t="shared" si="22"/>
        <v>2998</v>
      </c>
      <c r="N123" s="502">
        <f t="shared" si="23"/>
        <v>0</v>
      </c>
      <c r="O123" s="499" t="s">
        <v>110</v>
      </c>
      <c r="P123" s="498">
        <v>0.36199999999999999</v>
      </c>
      <c r="Q123" s="503">
        <v>47</v>
      </c>
      <c r="R123" s="52"/>
      <c r="S123" s="74"/>
      <c r="T123" s="74"/>
      <c r="U123" s="74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  <c r="AU123" s="52"/>
      <c r="AV123" s="52"/>
      <c r="AW123" s="52"/>
      <c r="AX123" s="52"/>
      <c r="AY123" s="52"/>
      <c r="AZ123" s="52"/>
    </row>
    <row r="124" spans="1:52" s="53" customFormat="1" ht="15" customHeight="1">
      <c r="A124" s="760"/>
      <c r="B124" s="111" t="s">
        <v>795</v>
      </c>
      <c r="C124" s="839"/>
      <c r="D124" s="847"/>
      <c r="E124" s="780"/>
      <c r="F124" s="780"/>
      <c r="G124" s="807"/>
      <c r="H124" s="488">
        <v>4162</v>
      </c>
      <c r="I124" s="801"/>
      <c r="J124" s="124"/>
      <c r="K124" s="119">
        <f t="shared" si="21"/>
        <v>0</v>
      </c>
      <c r="L124" s="802"/>
      <c r="M124" s="488">
        <f t="shared" si="22"/>
        <v>4162</v>
      </c>
      <c r="N124" s="502">
        <f t="shared" si="23"/>
        <v>0</v>
      </c>
      <c r="O124" s="499" t="s">
        <v>394</v>
      </c>
      <c r="P124" s="498">
        <v>0.3</v>
      </c>
      <c r="Q124" s="504">
        <v>75</v>
      </c>
      <c r="R124" s="52"/>
      <c r="S124" s="74"/>
      <c r="T124" s="74"/>
      <c r="U124" s="74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  <c r="AU124" s="52"/>
      <c r="AV124" s="52"/>
      <c r="AW124" s="52"/>
      <c r="AX124" s="52"/>
      <c r="AY124" s="52"/>
      <c r="AZ124" s="52"/>
    </row>
    <row r="125" spans="1:52" ht="30" customHeight="1">
      <c r="A125" s="811" t="s">
        <v>25</v>
      </c>
      <c r="B125" s="717"/>
      <c r="C125" s="717"/>
      <c r="D125" s="717"/>
      <c r="E125" s="717"/>
      <c r="F125" s="717"/>
      <c r="G125" s="717"/>
      <c r="H125" s="717"/>
      <c r="I125" s="717"/>
      <c r="J125" s="717"/>
      <c r="K125" s="717"/>
      <c r="L125" s="717"/>
      <c r="M125" s="717"/>
      <c r="N125" s="120"/>
      <c r="O125" s="121"/>
      <c r="P125" s="121"/>
      <c r="Q125" s="253"/>
      <c r="S125" s="74"/>
      <c r="T125" s="74"/>
      <c r="AS125" s="7"/>
      <c r="AT125" s="7"/>
      <c r="AU125" s="7"/>
      <c r="AV125" s="7"/>
      <c r="AW125" s="7"/>
      <c r="AX125" s="7"/>
      <c r="AY125" s="7"/>
      <c r="AZ125" s="7"/>
    </row>
    <row r="126" spans="1:52" ht="62.45" customHeight="1">
      <c r="A126" s="339" t="s">
        <v>21</v>
      </c>
      <c r="B126" s="790" t="s">
        <v>564</v>
      </c>
      <c r="C126" s="791"/>
      <c r="D126" s="791" t="s">
        <v>488</v>
      </c>
      <c r="E126" s="791"/>
      <c r="F126" s="791"/>
      <c r="G126" s="792"/>
      <c r="H126" s="477" t="s">
        <v>182</v>
      </c>
      <c r="I126" s="228" t="s">
        <v>260</v>
      </c>
      <c r="J126" s="224" t="s">
        <v>1625</v>
      </c>
      <c r="K126" s="224" t="s">
        <v>12</v>
      </c>
      <c r="L126" s="135" t="s">
        <v>178</v>
      </c>
      <c r="M126" s="123"/>
      <c r="N126" s="135" t="s">
        <v>17</v>
      </c>
      <c r="O126" s="828" t="s">
        <v>13</v>
      </c>
      <c r="P126" s="828"/>
      <c r="Q126" s="244" t="s">
        <v>14</v>
      </c>
      <c r="S126" s="74"/>
      <c r="T126" s="74"/>
      <c r="AS126" s="7"/>
      <c r="AT126" s="7"/>
      <c r="AU126" s="7"/>
      <c r="AV126" s="7"/>
      <c r="AW126" s="7"/>
      <c r="AX126" s="7"/>
      <c r="AY126" s="7"/>
      <c r="AZ126" s="7"/>
    </row>
    <row r="127" spans="1:52" ht="24.6" customHeight="1">
      <c r="A127" s="542" t="s">
        <v>1147</v>
      </c>
      <c r="B127" s="686" t="s">
        <v>607</v>
      </c>
      <c r="C127" s="687"/>
      <c r="D127" s="687" t="s">
        <v>1833</v>
      </c>
      <c r="E127" s="687"/>
      <c r="F127" s="687"/>
      <c r="G127" s="688"/>
      <c r="H127" s="445">
        <v>91</v>
      </c>
      <c r="I127" s="211">
        <v>5700</v>
      </c>
      <c r="J127" s="124"/>
      <c r="K127" s="119">
        <f t="shared" ref="K127:K171" si="24">$D$3</f>
        <v>0</v>
      </c>
      <c r="L127" s="530">
        <f t="shared" ref="L127:L171" si="25">SUM(H127-(H127*K127))</f>
        <v>91</v>
      </c>
      <c r="M127" s="489"/>
      <c r="N127" s="497">
        <f t="shared" ref="N127:N134" si="26">J127*L127</f>
        <v>0</v>
      </c>
      <c r="O127" s="785">
        <v>5.0000000000000001E-3</v>
      </c>
      <c r="P127" s="785"/>
      <c r="Q127" s="505">
        <v>0.27</v>
      </c>
      <c r="S127" s="74"/>
      <c r="T127" s="74"/>
      <c r="U127" s="74"/>
    </row>
    <row r="128" spans="1:52" ht="24.6" customHeight="1">
      <c r="A128" s="542" t="s">
        <v>1148</v>
      </c>
      <c r="B128" s="686" t="s">
        <v>607</v>
      </c>
      <c r="C128" s="687"/>
      <c r="D128" s="687" t="s">
        <v>611</v>
      </c>
      <c r="E128" s="687"/>
      <c r="F128" s="687"/>
      <c r="G128" s="688"/>
      <c r="H128" s="445">
        <v>91</v>
      </c>
      <c r="I128" s="211">
        <v>5700</v>
      </c>
      <c r="J128" s="124"/>
      <c r="K128" s="119">
        <f t="shared" si="24"/>
        <v>0</v>
      </c>
      <c r="L128" s="530">
        <f t="shared" si="25"/>
        <v>91</v>
      </c>
      <c r="M128" s="489"/>
      <c r="N128" s="497">
        <f t="shared" si="26"/>
        <v>0</v>
      </c>
      <c r="O128" s="785">
        <v>5.0000000000000001E-3</v>
      </c>
      <c r="P128" s="785"/>
      <c r="Q128" s="505">
        <v>0.27</v>
      </c>
      <c r="S128" s="74"/>
      <c r="T128" s="74"/>
      <c r="U128" s="74"/>
    </row>
    <row r="129" spans="1:21" ht="24.6" customHeight="1">
      <c r="A129" s="542" t="s">
        <v>1822</v>
      </c>
      <c r="B129" s="686" t="s">
        <v>607</v>
      </c>
      <c r="C129" s="687"/>
      <c r="D129" s="687" t="s">
        <v>1834</v>
      </c>
      <c r="E129" s="687"/>
      <c r="F129" s="687"/>
      <c r="G129" s="688"/>
      <c r="H129" s="445">
        <v>91</v>
      </c>
      <c r="I129" s="211">
        <v>5700</v>
      </c>
      <c r="J129" s="124"/>
      <c r="K129" s="119">
        <f t="shared" si="24"/>
        <v>0</v>
      </c>
      <c r="L129" s="530">
        <f t="shared" si="25"/>
        <v>91</v>
      </c>
      <c r="M129" s="489"/>
      <c r="N129" s="497">
        <f t="shared" si="26"/>
        <v>0</v>
      </c>
      <c r="O129" s="785">
        <v>5.0000000000000001E-3</v>
      </c>
      <c r="P129" s="785"/>
      <c r="Q129" s="505">
        <v>0.27</v>
      </c>
      <c r="S129" s="74"/>
      <c r="T129" s="74"/>
      <c r="U129" s="74"/>
    </row>
    <row r="130" spans="1:21" ht="24.6" customHeight="1">
      <c r="A130" s="542" t="s">
        <v>1823</v>
      </c>
      <c r="B130" s="686" t="s">
        <v>607</v>
      </c>
      <c r="C130" s="687"/>
      <c r="D130" s="687" t="s">
        <v>1835</v>
      </c>
      <c r="E130" s="687"/>
      <c r="F130" s="687"/>
      <c r="G130" s="688"/>
      <c r="H130" s="445">
        <v>91</v>
      </c>
      <c r="I130" s="211">
        <v>5700</v>
      </c>
      <c r="J130" s="124"/>
      <c r="K130" s="119">
        <f t="shared" si="24"/>
        <v>0</v>
      </c>
      <c r="L130" s="530">
        <f t="shared" si="25"/>
        <v>91</v>
      </c>
      <c r="M130" s="489"/>
      <c r="N130" s="497">
        <f t="shared" si="26"/>
        <v>0</v>
      </c>
      <c r="O130" s="785">
        <v>5.0000000000000001E-3</v>
      </c>
      <c r="P130" s="785"/>
      <c r="Q130" s="505">
        <v>0.27</v>
      </c>
      <c r="S130" s="74"/>
      <c r="T130" s="74"/>
      <c r="U130" s="74"/>
    </row>
    <row r="131" spans="1:21" ht="24.6" customHeight="1">
      <c r="A131" s="542" t="s">
        <v>1824</v>
      </c>
      <c r="B131" s="686" t="s">
        <v>607</v>
      </c>
      <c r="C131" s="687"/>
      <c r="D131" s="687" t="s">
        <v>1836</v>
      </c>
      <c r="E131" s="687"/>
      <c r="F131" s="687"/>
      <c r="G131" s="688"/>
      <c r="H131" s="445">
        <v>91</v>
      </c>
      <c r="I131" s="211">
        <v>5700</v>
      </c>
      <c r="J131" s="124"/>
      <c r="K131" s="119">
        <f t="shared" si="24"/>
        <v>0</v>
      </c>
      <c r="L131" s="530">
        <f t="shared" si="25"/>
        <v>91</v>
      </c>
      <c r="M131" s="489"/>
      <c r="N131" s="497">
        <f t="shared" si="26"/>
        <v>0</v>
      </c>
      <c r="O131" s="785">
        <v>5.0000000000000001E-3</v>
      </c>
      <c r="P131" s="785"/>
      <c r="Q131" s="505">
        <v>0.27</v>
      </c>
      <c r="S131" s="74"/>
      <c r="T131" s="74"/>
      <c r="U131" s="74"/>
    </row>
    <row r="132" spans="1:21" ht="24.6" customHeight="1">
      <c r="A132" s="542" t="s">
        <v>1825</v>
      </c>
      <c r="B132" s="686" t="s">
        <v>607</v>
      </c>
      <c r="C132" s="687"/>
      <c r="D132" s="687" t="s">
        <v>1837</v>
      </c>
      <c r="E132" s="687"/>
      <c r="F132" s="687"/>
      <c r="G132" s="688"/>
      <c r="H132" s="445">
        <v>91</v>
      </c>
      <c r="I132" s="211">
        <v>5700</v>
      </c>
      <c r="J132" s="124"/>
      <c r="K132" s="119">
        <f t="shared" si="24"/>
        <v>0</v>
      </c>
      <c r="L132" s="530">
        <f t="shared" si="25"/>
        <v>91</v>
      </c>
      <c r="M132" s="489"/>
      <c r="N132" s="497">
        <f t="shared" si="26"/>
        <v>0</v>
      </c>
      <c r="O132" s="785">
        <v>5.0000000000000001E-3</v>
      </c>
      <c r="P132" s="785"/>
      <c r="Q132" s="505">
        <v>0.27</v>
      </c>
      <c r="S132" s="74"/>
      <c r="T132" s="74"/>
      <c r="U132" s="74"/>
    </row>
    <row r="133" spans="1:21" ht="24.6" customHeight="1">
      <c r="A133" s="542" t="s">
        <v>1826</v>
      </c>
      <c r="B133" s="686" t="s">
        <v>607</v>
      </c>
      <c r="C133" s="687"/>
      <c r="D133" s="687" t="s">
        <v>1838</v>
      </c>
      <c r="E133" s="687"/>
      <c r="F133" s="687"/>
      <c r="G133" s="688"/>
      <c r="H133" s="445">
        <v>91</v>
      </c>
      <c r="I133" s="211">
        <v>5700</v>
      </c>
      <c r="J133" s="124"/>
      <c r="K133" s="119">
        <f t="shared" si="24"/>
        <v>0</v>
      </c>
      <c r="L133" s="530">
        <f t="shared" si="25"/>
        <v>91</v>
      </c>
      <c r="M133" s="489"/>
      <c r="N133" s="497">
        <f t="shared" si="26"/>
        <v>0</v>
      </c>
      <c r="O133" s="785">
        <v>5.0000000000000001E-3</v>
      </c>
      <c r="P133" s="785"/>
      <c r="Q133" s="505">
        <v>0.27</v>
      </c>
      <c r="S133" s="74"/>
      <c r="T133" s="74"/>
      <c r="U133" s="74"/>
    </row>
    <row r="134" spans="1:21" ht="24.6" customHeight="1">
      <c r="A134" s="542" t="s">
        <v>1827</v>
      </c>
      <c r="B134" s="686" t="s">
        <v>607</v>
      </c>
      <c r="C134" s="687"/>
      <c r="D134" s="687" t="s">
        <v>1839</v>
      </c>
      <c r="E134" s="687"/>
      <c r="F134" s="687"/>
      <c r="G134" s="688"/>
      <c r="H134" s="445">
        <v>91</v>
      </c>
      <c r="I134" s="211">
        <v>5700</v>
      </c>
      <c r="J134" s="124"/>
      <c r="K134" s="119">
        <f t="shared" si="24"/>
        <v>0</v>
      </c>
      <c r="L134" s="530">
        <f t="shared" si="25"/>
        <v>91</v>
      </c>
      <c r="M134" s="489"/>
      <c r="N134" s="497">
        <f t="shared" si="26"/>
        <v>0</v>
      </c>
      <c r="O134" s="785">
        <v>5.0000000000000001E-3</v>
      </c>
      <c r="P134" s="785"/>
      <c r="Q134" s="505">
        <v>0.27</v>
      </c>
      <c r="S134" s="74"/>
      <c r="T134" s="74"/>
      <c r="U134" s="74"/>
    </row>
    <row r="135" spans="1:21" ht="24.6" customHeight="1">
      <c r="A135" s="542" t="s">
        <v>1122</v>
      </c>
      <c r="B135" s="686" t="s">
        <v>545</v>
      </c>
      <c r="C135" s="687"/>
      <c r="D135" s="687" t="s">
        <v>1840</v>
      </c>
      <c r="E135" s="687"/>
      <c r="F135" s="687"/>
      <c r="G135" s="688"/>
      <c r="H135" s="445">
        <v>143</v>
      </c>
      <c r="I135" s="211">
        <v>9000</v>
      </c>
      <c r="J135" s="124"/>
      <c r="K135" s="119">
        <f t="shared" si="24"/>
        <v>0</v>
      </c>
      <c r="L135" s="530">
        <f t="shared" si="25"/>
        <v>143</v>
      </c>
      <c r="M135" s="490"/>
      <c r="N135" s="497">
        <f>J135*L135</f>
        <v>0</v>
      </c>
      <c r="O135" s="785">
        <v>4.0000000000000001E-3</v>
      </c>
      <c r="P135" s="785"/>
      <c r="Q135" s="503">
        <v>2</v>
      </c>
      <c r="S135" s="74"/>
      <c r="T135" s="74"/>
      <c r="U135" s="74"/>
    </row>
    <row r="136" spans="1:21" ht="25.9" customHeight="1">
      <c r="A136" s="542" t="s">
        <v>1121</v>
      </c>
      <c r="B136" s="686" t="s">
        <v>612</v>
      </c>
      <c r="C136" s="687"/>
      <c r="D136" s="687" t="s">
        <v>1840</v>
      </c>
      <c r="E136" s="687"/>
      <c r="F136" s="687"/>
      <c r="G136" s="688"/>
      <c r="H136" s="445">
        <v>143</v>
      </c>
      <c r="I136" s="211">
        <v>9000</v>
      </c>
      <c r="J136" s="124"/>
      <c r="K136" s="119">
        <f t="shared" si="24"/>
        <v>0</v>
      </c>
      <c r="L136" s="530">
        <f t="shared" si="25"/>
        <v>143</v>
      </c>
      <c r="M136" s="489"/>
      <c r="N136" s="497">
        <f>L136*J136</f>
        <v>0</v>
      </c>
      <c r="O136" s="785">
        <v>1.7999999999999999E-2</v>
      </c>
      <c r="P136" s="785"/>
      <c r="Q136" s="505">
        <v>0.98</v>
      </c>
      <c r="S136" s="74"/>
      <c r="T136" s="74"/>
      <c r="U136" s="74"/>
    </row>
    <row r="137" spans="1:21" ht="25.9" customHeight="1">
      <c r="A137" s="573" t="s">
        <v>1896</v>
      </c>
      <c r="B137" s="686" t="s">
        <v>612</v>
      </c>
      <c r="C137" s="687"/>
      <c r="D137" s="687" t="s">
        <v>1840</v>
      </c>
      <c r="E137" s="687"/>
      <c r="F137" s="687"/>
      <c r="G137" s="688"/>
      <c r="H137" s="445">
        <v>143</v>
      </c>
      <c r="I137" s="211">
        <v>9000</v>
      </c>
      <c r="J137" s="124"/>
      <c r="K137" s="487">
        <f t="shared" si="24"/>
        <v>0</v>
      </c>
      <c r="L137" s="577">
        <f t="shared" si="25"/>
        <v>143</v>
      </c>
      <c r="M137" s="489"/>
      <c r="N137" s="572">
        <f>L137*J137</f>
        <v>0</v>
      </c>
      <c r="O137" s="785">
        <v>1.7999999999999999E-2</v>
      </c>
      <c r="P137" s="785"/>
      <c r="Q137" s="505">
        <v>0.98</v>
      </c>
      <c r="S137" s="74"/>
      <c r="T137" s="74"/>
      <c r="U137" s="74"/>
    </row>
    <row r="138" spans="1:21" ht="24.6" customHeight="1">
      <c r="A138" s="542" t="s">
        <v>1118</v>
      </c>
      <c r="B138" s="686" t="s">
        <v>545</v>
      </c>
      <c r="C138" s="687"/>
      <c r="D138" s="687" t="s">
        <v>1841</v>
      </c>
      <c r="E138" s="687"/>
      <c r="F138" s="687"/>
      <c r="G138" s="688"/>
      <c r="H138" s="445">
        <v>246</v>
      </c>
      <c r="I138" s="211">
        <v>15400</v>
      </c>
      <c r="J138" s="124"/>
      <c r="K138" s="119">
        <f t="shared" si="24"/>
        <v>0</v>
      </c>
      <c r="L138" s="530">
        <f t="shared" si="25"/>
        <v>246</v>
      </c>
      <c r="M138" s="490"/>
      <c r="N138" s="497">
        <f>J138*L138</f>
        <v>0</v>
      </c>
      <c r="O138" s="785">
        <v>4.0000000000000001E-3</v>
      </c>
      <c r="P138" s="785"/>
      <c r="Q138" s="503">
        <v>2</v>
      </c>
      <c r="S138" s="74"/>
      <c r="T138" s="74"/>
      <c r="U138" s="74"/>
    </row>
    <row r="139" spans="1:21" ht="24.6" customHeight="1">
      <c r="A139" s="542" t="s">
        <v>1119</v>
      </c>
      <c r="B139" s="686" t="s">
        <v>545</v>
      </c>
      <c r="C139" s="687"/>
      <c r="D139" s="687" t="s">
        <v>1841</v>
      </c>
      <c r="E139" s="687"/>
      <c r="F139" s="687"/>
      <c r="G139" s="688"/>
      <c r="H139" s="445">
        <v>188</v>
      </c>
      <c r="I139" s="211">
        <v>11800</v>
      </c>
      <c r="J139" s="124"/>
      <c r="K139" s="119">
        <f t="shared" si="24"/>
        <v>0</v>
      </c>
      <c r="L139" s="530">
        <f t="shared" si="25"/>
        <v>188</v>
      </c>
      <c r="M139" s="490"/>
      <c r="N139" s="497">
        <f>J139*L139</f>
        <v>0</v>
      </c>
      <c r="O139" s="785">
        <v>1.7999999999999999E-2</v>
      </c>
      <c r="P139" s="785"/>
      <c r="Q139" s="503">
        <v>0.9</v>
      </c>
      <c r="S139" s="74"/>
      <c r="T139" s="74"/>
      <c r="U139" s="74"/>
    </row>
    <row r="140" spans="1:21" ht="24.6" customHeight="1">
      <c r="A140" s="542" t="s">
        <v>1134</v>
      </c>
      <c r="B140" s="686" t="s">
        <v>545</v>
      </c>
      <c r="C140" s="687"/>
      <c r="D140" s="687" t="s">
        <v>1840</v>
      </c>
      <c r="E140" s="687"/>
      <c r="F140" s="687"/>
      <c r="G140" s="688"/>
      <c r="H140" s="445">
        <v>175</v>
      </c>
      <c r="I140" s="211">
        <v>11000</v>
      </c>
      <c r="J140" s="124"/>
      <c r="K140" s="119">
        <f t="shared" si="24"/>
        <v>0</v>
      </c>
      <c r="L140" s="530">
        <f t="shared" si="25"/>
        <v>175</v>
      </c>
      <c r="M140" s="489"/>
      <c r="N140" s="497">
        <f>L140*J140</f>
        <v>0</v>
      </c>
      <c r="O140" s="785">
        <v>1.7999999999999999E-2</v>
      </c>
      <c r="P140" s="785"/>
      <c r="Q140" s="505">
        <v>0.98</v>
      </c>
      <c r="S140" s="74"/>
      <c r="T140" s="74"/>
      <c r="U140" s="74"/>
    </row>
    <row r="141" spans="1:21" ht="24.6" customHeight="1">
      <c r="A141" s="542" t="s">
        <v>1126</v>
      </c>
      <c r="B141" s="686" t="s">
        <v>157</v>
      </c>
      <c r="C141" s="687"/>
      <c r="D141" s="687" t="s">
        <v>1841</v>
      </c>
      <c r="E141" s="687"/>
      <c r="F141" s="687"/>
      <c r="G141" s="688"/>
      <c r="H141" s="445">
        <v>173</v>
      </c>
      <c r="I141" s="211">
        <v>10800</v>
      </c>
      <c r="J141" s="124"/>
      <c r="K141" s="119">
        <f t="shared" si="24"/>
        <v>0</v>
      </c>
      <c r="L141" s="530">
        <f t="shared" si="25"/>
        <v>173</v>
      </c>
      <c r="M141" s="489"/>
      <c r="N141" s="497">
        <f>L141*J141</f>
        <v>0</v>
      </c>
      <c r="O141" s="785">
        <v>1.7999999999999999E-2</v>
      </c>
      <c r="P141" s="785"/>
      <c r="Q141" s="505">
        <v>0.98</v>
      </c>
      <c r="S141" s="74"/>
      <c r="T141" s="74"/>
      <c r="U141" s="74"/>
    </row>
    <row r="142" spans="1:21" ht="24.6" customHeight="1">
      <c r="A142" s="542" t="s">
        <v>1124</v>
      </c>
      <c r="B142" s="686" t="s">
        <v>546</v>
      </c>
      <c r="C142" s="687"/>
      <c r="D142" s="687" t="s">
        <v>1840</v>
      </c>
      <c r="E142" s="687"/>
      <c r="F142" s="687"/>
      <c r="G142" s="688"/>
      <c r="H142" s="445">
        <v>130</v>
      </c>
      <c r="I142" s="211">
        <v>8200</v>
      </c>
      <c r="J142" s="124"/>
      <c r="K142" s="119">
        <f t="shared" si="24"/>
        <v>0</v>
      </c>
      <c r="L142" s="530">
        <f t="shared" si="25"/>
        <v>130</v>
      </c>
      <c r="M142" s="489"/>
      <c r="N142" s="497">
        <f>L142*J142</f>
        <v>0</v>
      </c>
      <c r="O142" s="785">
        <v>1.7999999999999999E-2</v>
      </c>
      <c r="P142" s="785"/>
      <c r="Q142" s="505">
        <v>0.98</v>
      </c>
      <c r="S142" s="74"/>
      <c r="T142" s="74"/>
      <c r="U142" s="74"/>
    </row>
    <row r="143" spans="1:21" ht="24.6" customHeight="1">
      <c r="A143" s="542" t="s">
        <v>1125</v>
      </c>
      <c r="B143" s="686" t="s">
        <v>546</v>
      </c>
      <c r="C143" s="687"/>
      <c r="D143" s="687" t="s">
        <v>1840</v>
      </c>
      <c r="E143" s="687"/>
      <c r="F143" s="687"/>
      <c r="G143" s="688"/>
      <c r="H143" s="445">
        <v>130</v>
      </c>
      <c r="I143" s="211">
        <v>8200</v>
      </c>
      <c r="J143" s="124"/>
      <c r="K143" s="119">
        <f t="shared" si="24"/>
        <v>0</v>
      </c>
      <c r="L143" s="530">
        <f t="shared" si="25"/>
        <v>130</v>
      </c>
      <c r="M143" s="489"/>
      <c r="N143" s="497">
        <f>L143*J143</f>
        <v>0</v>
      </c>
      <c r="O143" s="785">
        <v>1.7999999999999999E-2</v>
      </c>
      <c r="P143" s="785"/>
      <c r="Q143" s="505">
        <v>0.98</v>
      </c>
      <c r="S143" s="74"/>
      <c r="T143" s="74"/>
      <c r="U143" s="74"/>
    </row>
    <row r="144" spans="1:21" ht="24.6" customHeight="1">
      <c r="A144" s="542" t="s">
        <v>1149</v>
      </c>
      <c r="B144" s="686" t="s">
        <v>149</v>
      </c>
      <c r="C144" s="687"/>
      <c r="D144" s="687" t="s">
        <v>1840</v>
      </c>
      <c r="E144" s="687"/>
      <c r="F144" s="687"/>
      <c r="G144" s="688"/>
      <c r="H144" s="445">
        <v>180</v>
      </c>
      <c r="I144" s="211">
        <v>11300</v>
      </c>
      <c r="J144" s="124"/>
      <c r="K144" s="119">
        <f t="shared" si="24"/>
        <v>0</v>
      </c>
      <c r="L144" s="530">
        <f t="shared" si="25"/>
        <v>180</v>
      </c>
      <c r="M144" s="490"/>
      <c r="N144" s="497">
        <f>J144*L144</f>
        <v>0</v>
      </c>
      <c r="O144" s="827">
        <v>5.0000000000000001E-3</v>
      </c>
      <c r="P144" s="827"/>
      <c r="Q144" s="478">
        <v>1.5</v>
      </c>
      <c r="S144" s="74"/>
      <c r="T144" s="74"/>
      <c r="U144" s="74"/>
    </row>
    <row r="145" spans="1:58" ht="24.6" customHeight="1">
      <c r="A145" s="542" t="s">
        <v>1150</v>
      </c>
      <c r="B145" s="686" t="s">
        <v>150</v>
      </c>
      <c r="C145" s="687"/>
      <c r="D145" s="687" t="s">
        <v>1842</v>
      </c>
      <c r="E145" s="687"/>
      <c r="F145" s="687"/>
      <c r="G145" s="688"/>
      <c r="H145" s="445">
        <v>420</v>
      </c>
      <c r="I145" s="211">
        <v>26300</v>
      </c>
      <c r="J145" s="124"/>
      <c r="K145" s="119">
        <f t="shared" si="24"/>
        <v>0</v>
      </c>
      <c r="L145" s="530">
        <f t="shared" si="25"/>
        <v>420</v>
      </c>
      <c r="M145" s="490"/>
      <c r="N145" s="497">
        <f>J145*L145</f>
        <v>0</v>
      </c>
      <c r="O145" s="827">
        <v>8.6999999999999994E-2</v>
      </c>
      <c r="P145" s="827"/>
      <c r="Q145" s="503">
        <v>16.399999999999999</v>
      </c>
      <c r="S145" s="74"/>
      <c r="T145" s="74"/>
      <c r="U145" s="74"/>
    </row>
    <row r="146" spans="1:58" ht="24.6" customHeight="1">
      <c r="A146" s="542" t="s">
        <v>1127</v>
      </c>
      <c r="B146" s="686" t="s">
        <v>547</v>
      </c>
      <c r="C146" s="687"/>
      <c r="D146" s="687" t="s">
        <v>1840</v>
      </c>
      <c r="E146" s="687"/>
      <c r="F146" s="687"/>
      <c r="G146" s="688"/>
      <c r="H146" s="445">
        <v>222</v>
      </c>
      <c r="I146" s="211">
        <v>13900</v>
      </c>
      <c r="J146" s="124"/>
      <c r="K146" s="119">
        <f t="shared" si="24"/>
        <v>0</v>
      </c>
      <c r="L146" s="530">
        <f t="shared" si="25"/>
        <v>222</v>
      </c>
      <c r="M146" s="489"/>
      <c r="N146" s="497">
        <f t="shared" ref="N146" si="27">J146*L146</f>
        <v>0</v>
      </c>
      <c r="O146" s="785">
        <v>0.02</v>
      </c>
      <c r="P146" s="785"/>
      <c r="Q146" s="505">
        <v>0.3</v>
      </c>
      <c r="S146" s="74"/>
      <c r="T146" s="74"/>
      <c r="U146" s="74"/>
    </row>
    <row r="147" spans="1:58" ht="24.6" customHeight="1">
      <c r="A147" s="542" t="s">
        <v>1135</v>
      </c>
      <c r="B147" s="686" t="s">
        <v>145</v>
      </c>
      <c r="C147" s="687"/>
      <c r="D147" s="687" t="s">
        <v>1841</v>
      </c>
      <c r="E147" s="687"/>
      <c r="F147" s="687"/>
      <c r="G147" s="688"/>
      <c r="H147" s="445">
        <v>507</v>
      </c>
      <c r="I147" s="211">
        <v>31700</v>
      </c>
      <c r="J147" s="124"/>
      <c r="K147" s="119">
        <f t="shared" si="24"/>
        <v>0</v>
      </c>
      <c r="L147" s="530">
        <f t="shared" si="25"/>
        <v>507</v>
      </c>
      <c r="M147" s="490"/>
      <c r="N147" s="497">
        <f>J147*L147</f>
        <v>0</v>
      </c>
      <c r="O147" s="827">
        <v>6.0000000000000001E-3</v>
      </c>
      <c r="P147" s="827"/>
      <c r="Q147" s="503">
        <v>0.27</v>
      </c>
      <c r="S147" s="74"/>
      <c r="T147" s="74"/>
      <c r="U147" s="74"/>
    </row>
    <row r="148" spans="1:58" ht="24.6" customHeight="1">
      <c r="A148" s="542" t="s">
        <v>1128</v>
      </c>
      <c r="B148" s="686" t="s">
        <v>548</v>
      </c>
      <c r="C148" s="687"/>
      <c r="D148" s="687" t="s">
        <v>1840</v>
      </c>
      <c r="E148" s="687"/>
      <c r="F148" s="687"/>
      <c r="G148" s="688"/>
      <c r="H148" s="445">
        <v>255</v>
      </c>
      <c r="I148" s="211">
        <v>16000</v>
      </c>
      <c r="J148" s="124"/>
      <c r="K148" s="119">
        <f t="shared" si="24"/>
        <v>0</v>
      </c>
      <c r="L148" s="530">
        <f t="shared" si="25"/>
        <v>255</v>
      </c>
      <c r="M148" s="489"/>
      <c r="N148" s="497">
        <f t="shared" ref="N148" si="28">J148*L148</f>
        <v>0</v>
      </c>
      <c r="O148" s="785">
        <v>1.6E-2</v>
      </c>
      <c r="P148" s="785"/>
      <c r="Q148" s="505">
        <v>2</v>
      </c>
      <c r="S148" s="74"/>
      <c r="T148" s="74"/>
      <c r="U148" s="74"/>
    </row>
    <row r="149" spans="1:58" ht="24.6" customHeight="1">
      <c r="A149" s="542" t="s">
        <v>1136</v>
      </c>
      <c r="B149" s="686" t="s">
        <v>94</v>
      </c>
      <c r="C149" s="687"/>
      <c r="D149" s="687" t="s">
        <v>1841</v>
      </c>
      <c r="E149" s="687"/>
      <c r="F149" s="687"/>
      <c r="G149" s="688"/>
      <c r="H149" s="445">
        <v>492</v>
      </c>
      <c r="I149" s="211">
        <v>30800</v>
      </c>
      <c r="J149" s="124"/>
      <c r="K149" s="119">
        <f t="shared" si="24"/>
        <v>0</v>
      </c>
      <c r="L149" s="530">
        <f t="shared" si="25"/>
        <v>492</v>
      </c>
      <c r="M149" s="490"/>
      <c r="N149" s="497">
        <f>J149*L149</f>
        <v>0</v>
      </c>
      <c r="O149" s="827">
        <v>1.6E-2</v>
      </c>
      <c r="P149" s="827"/>
      <c r="Q149" s="506">
        <v>2</v>
      </c>
      <c r="S149" s="74"/>
      <c r="T149" s="74"/>
      <c r="U149" s="74"/>
    </row>
    <row r="150" spans="1:58" ht="24.6" customHeight="1">
      <c r="A150" s="542" t="s">
        <v>1141</v>
      </c>
      <c r="B150" s="686" t="s">
        <v>1628</v>
      </c>
      <c r="C150" s="687"/>
      <c r="D150" s="687" t="s">
        <v>1840</v>
      </c>
      <c r="E150" s="687"/>
      <c r="F150" s="687"/>
      <c r="G150" s="688"/>
      <c r="H150" s="445">
        <v>173</v>
      </c>
      <c r="I150" s="211">
        <v>10800</v>
      </c>
      <c r="J150" s="124"/>
      <c r="K150" s="119">
        <f t="shared" si="24"/>
        <v>0</v>
      </c>
      <c r="L150" s="530">
        <f t="shared" si="25"/>
        <v>173</v>
      </c>
      <c r="M150" s="490"/>
      <c r="N150" s="497">
        <f>J150*L150</f>
        <v>0</v>
      </c>
      <c r="O150" s="827">
        <v>1.6E-2</v>
      </c>
      <c r="P150" s="827"/>
      <c r="Q150" s="503">
        <v>1.5</v>
      </c>
      <c r="S150" s="74"/>
      <c r="T150" s="74"/>
      <c r="U150" s="74"/>
    </row>
    <row r="151" spans="1:58" ht="24.6" customHeight="1">
      <c r="A151" s="542" t="s">
        <v>1726</v>
      </c>
      <c r="B151" s="686" t="s">
        <v>1628</v>
      </c>
      <c r="C151" s="687"/>
      <c r="D151" s="687" t="s">
        <v>1843</v>
      </c>
      <c r="E151" s="687"/>
      <c r="F151" s="687"/>
      <c r="G151" s="688"/>
      <c r="H151" s="445">
        <v>173</v>
      </c>
      <c r="I151" s="211">
        <v>10800</v>
      </c>
      <c r="J151" s="124"/>
      <c r="K151" s="119">
        <f t="shared" si="24"/>
        <v>0</v>
      </c>
      <c r="L151" s="530">
        <f t="shared" si="25"/>
        <v>173</v>
      </c>
      <c r="M151" s="490"/>
      <c r="N151" s="497">
        <f>J151*L151</f>
        <v>0</v>
      </c>
      <c r="O151" s="827">
        <v>1.6E-2</v>
      </c>
      <c r="P151" s="827"/>
      <c r="Q151" s="503">
        <v>1.5</v>
      </c>
      <c r="S151" s="74"/>
      <c r="T151" s="74"/>
      <c r="U151" s="74"/>
    </row>
    <row r="152" spans="1:58" ht="24.6" customHeight="1">
      <c r="A152" s="542" t="s">
        <v>1137</v>
      </c>
      <c r="B152" s="686" t="s">
        <v>1629</v>
      </c>
      <c r="C152" s="687"/>
      <c r="D152" s="687" t="s">
        <v>1841</v>
      </c>
      <c r="E152" s="687"/>
      <c r="F152" s="687"/>
      <c r="G152" s="688"/>
      <c r="H152" s="445">
        <v>656</v>
      </c>
      <c r="I152" s="211">
        <v>41000</v>
      </c>
      <c r="J152" s="124"/>
      <c r="K152" s="119">
        <f t="shared" si="24"/>
        <v>0</v>
      </c>
      <c r="L152" s="530">
        <f t="shared" si="25"/>
        <v>656</v>
      </c>
      <c r="M152" s="490"/>
      <c r="N152" s="497">
        <f>J152*L152</f>
        <v>0</v>
      </c>
      <c r="O152" s="827">
        <v>6.0000000000000001E-3</v>
      </c>
      <c r="P152" s="827"/>
      <c r="Q152" s="503">
        <v>0.27</v>
      </c>
      <c r="S152" s="74"/>
      <c r="T152" s="74"/>
      <c r="U152" s="74"/>
    </row>
    <row r="153" spans="1:58" ht="24.6" customHeight="1">
      <c r="A153" s="542" t="s">
        <v>1131</v>
      </c>
      <c r="B153" s="686" t="s">
        <v>563</v>
      </c>
      <c r="C153" s="687"/>
      <c r="D153" s="687" t="s">
        <v>1841</v>
      </c>
      <c r="E153" s="687"/>
      <c r="F153" s="687"/>
      <c r="G153" s="688"/>
      <c r="H153" s="445">
        <v>159</v>
      </c>
      <c r="I153" s="211">
        <v>10000</v>
      </c>
      <c r="J153" s="124"/>
      <c r="K153" s="119">
        <f t="shared" si="24"/>
        <v>0</v>
      </c>
      <c r="L153" s="530">
        <f t="shared" si="25"/>
        <v>159</v>
      </c>
      <c r="M153" s="489"/>
      <c r="N153" s="497">
        <f t="shared" ref="N153" si="29">J153*L153</f>
        <v>0</v>
      </c>
      <c r="O153" s="785">
        <v>0.02</v>
      </c>
      <c r="P153" s="785"/>
      <c r="Q153" s="505">
        <v>0.3</v>
      </c>
      <c r="S153" s="74"/>
      <c r="T153" s="74"/>
      <c r="U153" s="74"/>
    </row>
    <row r="154" spans="1:58" ht="24.6" customHeight="1">
      <c r="A154" s="542" t="s">
        <v>1132</v>
      </c>
      <c r="B154" s="686" t="s">
        <v>243</v>
      </c>
      <c r="C154" s="687"/>
      <c r="D154" s="687" t="s">
        <v>1841</v>
      </c>
      <c r="E154" s="687"/>
      <c r="F154" s="687"/>
      <c r="G154" s="688"/>
      <c r="H154" s="445">
        <v>246</v>
      </c>
      <c r="I154" s="211">
        <v>15400</v>
      </c>
      <c r="J154" s="124"/>
      <c r="K154" s="119">
        <f t="shared" si="24"/>
        <v>0</v>
      </c>
      <c r="L154" s="530">
        <f t="shared" si="25"/>
        <v>246</v>
      </c>
      <c r="M154" s="490"/>
      <c r="N154" s="497">
        <f>J154*L154</f>
        <v>0</v>
      </c>
      <c r="O154" s="827">
        <v>0.02</v>
      </c>
      <c r="P154" s="827"/>
      <c r="Q154" s="506">
        <v>1.1000000000000001</v>
      </c>
      <c r="S154" s="74"/>
      <c r="T154" s="74"/>
      <c r="U154" s="74"/>
      <c r="AX154" s="7"/>
      <c r="AY154" s="7"/>
      <c r="AZ154" s="7"/>
    </row>
    <row r="155" spans="1:58" ht="24.6" customHeight="1">
      <c r="A155" s="542" t="s">
        <v>1133</v>
      </c>
      <c r="B155" s="686" t="s">
        <v>243</v>
      </c>
      <c r="C155" s="687"/>
      <c r="D155" s="687" t="s">
        <v>1841</v>
      </c>
      <c r="E155" s="687"/>
      <c r="F155" s="687"/>
      <c r="G155" s="688"/>
      <c r="H155" s="445">
        <v>371</v>
      </c>
      <c r="I155" s="211">
        <v>23200</v>
      </c>
      <c r="J155" s="124"/>
      <c r="K155" s="119">
        <f t="shared" si="24"/>
        <v>0</v>
      </c>
      <c r="L155" s="530">
        <f t="shared" si="25"/>
        <v>371</v>
      </c>
      <c r="M155" s="490"/>
      <c r="N155" s="497">
        <f>J155*L155</f>
        <v>0</v>
      </c>
      <c r="O155" s="827">
        <v>0.02</v>
      </c>
      <c r="P155" s="827"/>
      <c r="Q155" s="506">
        <v>1.1000000000000001</v>
      </c>
      <c r="S155" s="74"/>
      <c r="T155" s="74"/>
      <c r="U155" s="74"/>
      <c r="AX155" s="7"/>
      <c r="AY155" s="7"/>
      <c r="AZ155" s="7"/>
    </row>
    <row r="156" spans="1:58" ht="24.6" customHeight="1">
      <c r="A156" s="542" t="s">
        <v>1151</v>
      </c>
      <c r="B156" s="686" t="s">
        <v>19</v>
      </c>
      <c r="C156" s="687"/>
      <c r="D156" s="687" t="s">
        <v>1841</v>
      </c>
      <c r="E156" s="687"/>
      <c r="F156" s="687"/>
      <c r="G156" s="688"/>
      <c r="H156" s="445">
        <v>164</v>
      </c>
      <c r="I156" s="211">
        <v>10300</v>
      </c>
      <c r="J156" s="124"/>
      <c r="K156" s="119">
        <f t="shared" si="24"/>
        <v>0</v>
      </c>
      <c r="L156" s="530">
        <f t="shared" si="25"/>
        <v>164</v>
      </c>
      <c r="M156" s="490"/>
      <c r="N156" s="497">
        <f>J156*L156</f>
        <v>0</v>
      </c>
      <c r="O156" s="827">
        <v>3.0000000000000001E-3</v>
      </c>
      <c r="P156" s="827"/>
      <c r="Q156" s="503">
        <v>0.6</v>
      </c>
      <c r="S156" s="74"/>
      <c r="T156" s="74"/>
      <c r="U156" s="74"/>
    </row>
    <row r="157" spans="1:58" s="5" customFormat="1" ht="24.6" customHeight="1">
      <c r="A157" s="542" t="s">
        <v>1152</v>
      </c>
      <c r="B157" s="686" t="s">
        <v>279</v>
      </c>
      <c r="C157" s="687"/>
      <c r="D157" s="687" t="s">
        <v>1844</v>
      </c>
      <c r="E157" s="687"/>
      <c r="F157" s="687"/>
      <c r="G157" s="688"/>
      <c r="H157" s="445">
        <v>240</v>
      </c>
      <c r="I157" s="211">
        <v>15000</v>
      </c>
      <c r="J157" s="124"/>
      <c r="K157" s="119">
        <f t="shared" si="24"/>
        <v>0</v>
      </c>
      <c r="L157" s="530">
        <f t="shared" si="25"/>
        <v>240</v>
      </c>
      <c r="M157" s="490"/>
      <c r="N157" s="497">
        <f>L157*J157</f>
        <v>0</v>
      </c>
      <c r="O157" s="785">
        <v>2.5000000000000001E-2</v>
      </c>
      <c r="P157" s="785"/>
      <c r="Q157" s="505">
        <v>3</v>
      </c>
      <c r="R157" s="33"/>
      <c r="S157" s="74"/>
      <c r="T157" s="74"/>
      <c r="U157" s="74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</row>
    <row r="158" spans="1:58" s="5" customFormat="1" ht="24.6" customHeight="1">
      <c r="A158" s="542" t="s">
        <v>1153</v>
      </c>
      <c r="B158" s="686" t="s">
        <v>236</v>
      </c>
      <c r="C158" s="687"/>
      <c r="D158" s="687" t="s">
        <v>613</v>
      </c>
      <c r="E158" s="687"/>
      <c r="F158" s="687"/>
      <c r="G158" s="688"/>
      <c r="H158" s="445">
        <v>267</v>
      </c>
      <c r="I158" s="211">
        <v>16700</v>
      </c>
      <c r="J158" s="124"/>
      <c r="K158" s="119">
        <f t="shared" si="24"/>
        <v>0</v>
      </c>
      <c r="L158" s="530">
        <f t="shared" si="25"/>
        <v>267</v>
      </c>
      <c r="M158" s="490"/>
      <c r="N158" s="497">
        <f>L158*J158</f>
        <v>0</v>
      </c>
      <c r="O158" s="785">
        <v>3.1E-2</v>
      </c>
      <c r="P158" s="785"/>
      <c r="Q158" s="505">
        <v>3.2</v>
      </c>
      <c r="R158" s="33"/>
      <c r="S158" s="74"/>
      <c r="T158" s="74"/>
      <c r="U158" s="74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</row>
    <row r="159" spans="1:58" ht="24.6" customHeight="1">
      <c r="A159" s="542" t="s">
        <v>1828</v>
      </c>
      <c r="B159" s="686" t="s">
        <v>278</v>
      </c>
      <c r="C159" s="687"/>
      <c r="D159" s="687" t="s">
        <v>1836</v>
      </c>
      <c r="E159" s="687"/>
      <c r="F159" s="687"/>
      <c r="G159" s="688"/>
      <c r="H159" s="445">
        <v>97</v>
      </c>
      <c r="I159" s="211">
        <v>6100</v>
      </c>
      <c r="J159" s="124"/>
      <c r="K159" s="119">
        <f t="shared" si="24"/>
        <v>0</v>
      </c>
      <c r="L159" s="530">
        <f t="shared" si="25"/>
        <v>97</v>
      </c>
      <c r="M159" s="490"/>
      <c r="N159" s="594">
        <f t="shared" ref="N159:N160" si="30">L159*J159</f>
        <v>0</v>
      </c>
      <c r="O159" s="827">
        <v>6.0000000000000001E-3</v>
      </c>
      <c r="P159" s="827"/>
      <c r="Q159" s="503">
        <v>1.1000000000000001</v>
      </c>
      <c r="S159" s="74"/>
      <c r="T159" s="74"/>
      <c r="U159" s="74"/>
    </row>
    <row r="160" spans="1:58" ht="24.6" customHeight="1">
      <c r="A160" s="542" t="s">
        <v>1829</v>
      </c>
      <c r="B160" s="686" t="s">
        <v>277</v>
      </c>
      <c r="C160" s="687"/>
      <c r="D160" s="687" t="s">
        <v>1835</v>
      </c>
      <c r="E160" s="687"/>
      <c r="F160" s="687"/>
      <c r="G160" s="688"/>
      <c r="H160" s="445">
        <v>91</v>
      </c>
      <c r="I160" s="211">
        <v>5700</v>
      </c>
      <c r="J160" s="124"/>
      <c r="K160" s="119">
        <f t="shared" si="24"/>
        <v>0</v>
      </c>
      <c r="L160" s="530">
        <f t="shared" si="25"/>
        <v>91</v>
      </c>
      <c r="M160" s="490"/>
      <c r="N160" s="594">
        <f t="shared" si="30"/>
        <v>0</v>
      </c>
      <c r="O160" s="827">
        <v>6.0000000000000001E-3</v>
      </c>
      <c r="P160" s="827"/>
      <c r="Q160" s="503">
        <v>1.1000000000000001</v>
      </c>
      <c r="S160" s="74"/>
      <c r="T160" s="74"/>
      <c r="U160" s="74"/>
    </row>
    <row r="161" spans="1:62" ht="24.6" customHeight="1">
      <c r="A161" s="542" t="s">
        <v>1830</v>
      </c>
      <c r="B161" s="686" t="s">
        <v>277</v>
      </c>
      <c r="C161" s="687"/>
      <c r="D161" s="687" t="s">
        <v>1834</v>
      </c>
      <c r="E161" s="687"/>
      <c r="F161" s="687"/>
      <c r="G161" s="688"/>
      <c r="H161" s="445">
        <v>82</v>
      </c>
      <c r="I161" s="211">
        <v>5200</v>
      </c>
      <c r="J161" s="124"/>
      <c r="K161" s="119">
        <f t="shared" si="24"/>
        <v>0</v>
      </c>
      <c r="L161" s="530">
        <f t="shared" si="25"/>
        <v>82</v>
      </c>
      <c r="M161" s="490"/>
      <c r="N161" s="497">
        <f>L161*J161</f>
        <v>0</v>
      </c>
      <c r="O161" s="827">
        <v>6.0000000000000001E-3</v>
      </c>
      <c r="P161" s="827"/>
      <c r="Q161" s="503">
        <v>1.1000000000000001</v>
      </c>
      <c r="S161" s="74"/>
      <c r="T161" s="74"/>
      <c r="U161" s="74"/>
    </row>
    <row r="162" spans="1:62" ht="24.6" customHeight="1">
      <c r="A162" s="542" t="s">
        <v>1154</v>
      </c>
      <c r="B162" s="686" t="s">
        <v>151</v>
      </c>
      <c r="C162" s="687"/>
      <c r="D162" s="687" t="s">
        <v>1845</v>
      </c>
      <c r="E162" s="687"/>
      <c r="F162" s="687"/>
      <c r="G162" s="688"/>
      <c r="H162" s="445">
        <v>112</v>
      </c>
      <c r="I162" s="211">
        <v>7000</v>
      </c>
      <c r="J162" s="124"/>
      <c r="K162" s="119">
        <f t="shared" si="24"/>
        <v>0</v>
      </c>
      <c r="L162" s="530">
        <f t="shared" si="25"/>
        <v>112</v>
      </c>
      <c r="M162" s="490"/>
      <c r="N162" s="497">
        <f t="shared" ref="N162:N168" si="31">J162*L162</f>
        <v>0</v>
      </c>
      <c r="O162" s="785">
        <v>0.01</v>
      </c>
      <c r="P162" s="785"/>
      <c r="Q162" s="503">
        <v>1</v>
      </c>
      <c r="S162" s="74"/>
      <c r="T162" s="74"/>
      <c r="U162" s="74"/>
    </row>
    <row r="163" spans="1:62" ht="24.6" customHeight="1">
      <c r="A163" s="542" t="s">
        <v>464</v>
      </c>
      <c r="B163" s="686" t="s">
        <v>154</v>
      </c>
      <c r="C163" s="687"/>
      <c r="D163" s="687" t="s">
        <v>1846</v>
      </c>
      <c r="E163" s="687"/>
      <c r="F163" s="687"/>
      <c r="G163" s="688"/>
      <c r="H163" s="445">
        <v>125</v>
      </c>
      <c r="I163" s="211">
        <v>7800</v>
      </c>
      <c r="J163" s="124"/>
      <c r="K163" s="119">
        <f t="shared" si="24"/>
        <v>0</v>
      </c>
      <c r="L163" s="530">
        <f t="shared" si="25"/>
        <v>125</v>
      </c>
      <c r="M163" s="490"/>
      <c r="N163" s="497">
        <f t="shared" si="31"/>
        <v>0</v>
      </c>
      <c r="O163" s="785">
        <v>1.01</v>
      </c>
      <c r="P163" s="785"/>
      <c r="Q163" s="503">
        <v>1</v>
      </c>
      <c r="S163" s="74"/>
      <c r="T163" s="74"/>
      <c r="U163" s="74"/>
    </row>
    <row r="164" spans="1:62" ht="24.6" customHeight="1">
      <c r="A164" s="542" t="s">
        <v>1831</v>
      </c>
      <c r="B164" s="686" t="s">
        <v>154</v>
      </c>
      <c r="C164" s="687"/>
      <c r="D164" s="687" t="s">
        <v>1847</v>
      </c>
      <c r="E164" s="687"/>
      <c r="F164" s="687"/>
      <c r="G164" s="688"/>
      <c r="H164" s="445">
        <v>137</v>
      </c>
      <c r="I164" s="211">
        <v>8600</v>
      </c>
      <c r="J164" s="124"/>
      <c r="K164" s="119">
        <f t="shared" si="24"/>
        <v>0</v>
      </c>
      <c r="L164" s="530">
        <f t="shared" si="25"/>
        <v>137</v>
      </c>
      <c r="M164" s="490"/>
      <c r="N164" s="497">
        <f t="shared" si="31"/>
        <v>0</v>
      </c>
      <c r="O164" s="785">
        <v>1.01</v>
      </c>
      <c r="P164" s="785"/>
      <c r="Q164" s="503">
        <v>1</v>
      </c>
      <c r="S164" s="74"/>
      <c r="T164" s="74"/>
      <c r="U164" s="74"/>
    </row>
    <row r="165" spans="1:62" ht="24.6" customHeight="1">
      <c r="A165" s="542" t="s">
        <v>1155</v>
      </c>
      <c r="B165" s="686" t="s">
        <v>147</v>
      </c>
      <c r="C165" s="687"/>
      <c r="D165" s="687" t="s">
        <v>1845</v>
      </c>
      <c r="E165" s="687"/>
      <c r="F165" s="687"/>
      <c r="G165" s="688"/>
      <c r="H165" s="445">
        <v>88</v>
      </c>
      <c r="I165" s="211">
        <v>5500</v>
      </c>
      <c r="J165" s="124"/>
      <c r="K165" s="119">
        <f t="shared" si="24"/>
        <v>0</v>
      </c>
      <c r="L165" s="530">
        <f t="shared" si="25"/>
        <v>88</v>
      </c>
      <c r="M165" s="490"/>
      <c r="N165" s="497">
        <f t="shared" si="31"/>
        <v>0</v>
      </c>
      <c r="O165" s="785">
        <v>1.0999999999999999E-2</v>
      </c>
      <c r="P165" s="785"/>
      <c r="Q165" s="503">
        <v>2</v>
      </c>
      <c r="S165" s="74"/>
      <c r="T165" s="74"/>
      <c r="U165" s="74"/>
    </row>
    <row r="166" spans="1:62" ht="24.6" customHeight="1">
      <c r="A166" s="542" t="s">
        <v>1156</v>
      </c>
      <c r="B166" s="686" t="s">
        <v>152</v>
      </c>
      <c r="C166" s="687"/>
      <c r="D166" s="687" t="s">
        <v>1845</v>
      </c>
      <c r="E166" s="687"/>
      <c r="F166" s="687"/>
      <c r="G166" s="688"/>
      <c r="H166" s="445">
        <v>107</v>
      </c>
      <c r="I166" s="211">
        <v>6700</v>
      </c>
      <c r="J166" s="124"/>
      <c r="K166" s="119">
        <f t="shared" si="24"/>
        <v>0</v>
      </c>
      <c r="L166" s="530">
        <f t="shared" si="25"/>
        <v>107</v>
      </c>
      <c r="M166" s="490"/>
      <c r="N166" s="497">
        <f t="shared" si="31"/>
        <v>0</v>
      </c>
      <c r="O166" s="785">
        <v>1.9E-2</v>
      </c>
      <c r="P166" s="785"/>
      <c r="Q166" s="503">
        <v>2</v>
      </c>
      <c r="S166" s="74"/>
      <c r="T166" s="74"/>
      <c r="U166" s="74"/>
    </row>
    <row r="167" spans="1:62" s="48" customFormat="1" ht="24.6" customHeight="1">
      <c r="A167" s="542" t="s">
        <v>1157</v>
      </c>
      <c r="B167" s="686" t="s">
        <v>153</v>
      </c>
      <c r="C167" s="687"/>
      <c r="D167" s="687" t="s">
        <v>1845</v>
      </c>
      <c r="E167" s="687"/>
      <c r="F167" s="687"/>
      <c r="G167" s="688"/>
      <c r="H167" s="445">
        <v>337</v>
      </c>
      <c r="I167" s="211">
        <v>21100</v>
      </c>
      <c r="J167" s="124"/>
      <c r="K167" s="119">
        <f t="shared" si="24"/>
        <v>0</v>
      </c>
      <c r="L167" s="530">
        <f t="shared" si="25"/>
        <v>337</v>
      </c>
      <c r="M167" s="490"/>
      <c r="N167" s="497">
        <f t="shared" si="31"/>
        <v>0</v>
      </c>
      <c r="O167" s="785">
        <v>2.7E-2</v>
      </c>
      <c r="P167" s="785"/>
      <c r="Q167" s="503">
        <v>1</v>
      </c>
      <c r="R167" s="59"/>
      <c r="S167" s="74"/>
      <c r="T167" s="74"/>
      <c r="U167" s="74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</row>
    <row r="168" spans="1:62" ht="24.6" customHeight="1">
      <c r="A168" s="542" t="s">
        <v>1832</v>
      </c>
      <c r="B168" s="686" t="s">
        <v>7</v>
      </c>
      <c r="C168" s="687"/>
      <c r="D168" s="687" t="s">
        <v>1848</v>
      </c>
      <c r="E168" s="687"/>
      <c r="F168" s="687"/>
      <c r="G168" s="688"/>
      <c r="H168" s="445">
        <v>74</v>
      </c>
      <c r="I168" s="211">
        <v>4700</v>
      </c>
      <c r="J168" s="124"/>
      <c r="K168" s="119">
        <f t="shared" si="24"/>
        <v>0</v>
      </c>
      <c r="L168" s="530">
        <f t="shared" si="25"/>
        <v>74</v>
      </c>
      <c r="M168" s="490"/>
      <c r="N168" s="497">
        <f t="shared" si="31"/>
        <v>0</v>
      </c>
      <c r="O168" s="827">
        <v>2E-3</v>
      </c>
      <c r="P168" s="827"/>
      <c r="Q168" s="503">
        <v>0.14000000000000001</v>
      </c>
      <c r="S168" s="74"/>
      <c r="T168" s="74"/>
      <c r="U168" s="74"/>
    </row>
    <row r="169" spans="1:62" s="5" customFormat="1" ht="24.6" customHeight="1">
      <c r="A169" s="542" t="s">
        <v>1777</v>
      </c>
      <c r="B169" s="781" t="s">
        <v>567</v>
      </c>
      <c r="C169" s="782"/>
      <c r="D169" s="687" t="s">
        <v>1849</v>
      </c>
      <c r="E169" s="687"/>
      <c r="F169" s="687"/>
      <c r="G169" s="688"/>
      <c r="H169" s="445">
        <v>146</v>
      </c>
      <c r="I169" s="211">
        <v>9200</v>
      </c>
      <c r="J169" s="124"/>
      <c r="K169" s="487">
        <f t="shared" si="24"/>
        <v>0</v>
      </c>
      <c r="L169" s="530">
        <f t="shared" si="25"/>
        <v>146</v>
      </c>
      <c r="M169" s="490"/>
      <c r="N169" s="497">
        <f>L169*J169</f>
        <v>0</v>
      </c>
      <c r="O169" s="785">
        <v>2E-3</v>
      </c>
      <c r="P169" s="785"/>
      <c r="Q169" s="505">
        <v>2</v>
      </c>
      <c r="R169" s="33"/>
      <c r="S169" s="47"/>
      <c r="T169" s="74"/>
      <c r="U169" s="47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</row>
    <row r="170" spans="1:62" s="5" customFormat="1" ht="24.6" customHeight="1">
      <c r="A170" s="542" t="s">
        <v>1778</v>
      </c>
      <c r="B170" s="781" t="s">
        <v>249</v>
      </c>
      <c r="C170" s="782"/>
      <c r="D170" s="687" t="s">
        <v>1850</v>
      </c>
      <c r="E170" s="687"/>
      <c r="F170" s="687"/>
      <c r="G170" s="688"/>
      <c r="H170" s="445">
        <v>30</v>
      </c>
      <c r="I170" s="211">
        <v>1900</v>
      </c>
      <c r="J170" s="124"/>
      <c r="K170" s="487">
        <f t="shared" si="24"/>
        <v>0</v>
      </c>
      <c r="L170" s="530">
        <f t="shared" si="25"/>
        <v>30</v>
      </c>
      <c r="M170" s="490"/>
      <c r="N170" s="497">
        <f t="shared" ref="N170" si="32">L170*J170</f>
        <v>0</v>
      </c>
      <c r="O170" s="785">
        <v>0.02</v>
      </c>
      <c r="P170" s="785"/>
      <c r="Q170" s="505">
        <v>0.1</v>
      </c>
      <c r="R170" s="33"/>
      <c r="S170" s="47"/>
      <c r="T170" s="74"/>
      <c r="U170" s="47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  <c r="BJ170" s="33"/>
    </row>
    <row r="171" spans="1:62" ht="24.6" customHeight="1">
      <c r="A171" s="542" t="s">
        <v>1138</v>
      </c>
      <c r="B171" s="686" t="s">
        <v>146</v>
      </c>
      <c r="C171" s="687"/>
      <c r="D171" s="687"/>
      <c r="E171" s="687"/>
      <c r="F171" s="687"/>
      <c r="G171" s="688"/>
      <c r="H171" s="445">
        <v>611</v>
      </c>
      <c r="I171" s="211">
        <v>38200</v>
      </c>
      <c r="J171" s="124"/>
      <c r="K171" s="119">
        <f t="shared" si="24"/>
        <v>0</v>
      </c>
      <c r="L171" s="530">
        <f t="shared" si="25"/>
        <v>611</v>
      </c>
      <c r="M171" s="490"/>
      <c r="N171" s="497">
        <f>J171*L171</f>
        <v>0</v>
      </c>
      <c r="O171" s="827">
        <v>8.9999999999999993E-3</v>
      </c>
      <c r="P171" s="827"/>
      <c r="Q171" s="505">
        <v>0.91</v>
      </c>
      <c r="S171" s="74"/>
      <c r="T171" s="74"/>
      <c r="U171" s="74"/>
    </row>
    <row r="172" spans="1:62" s="61" customFormat="1" ht="15" customHeight="1">
      <c r="A172" s="259" t="s">
        <v>190</v>
      </c>
      <c r="B172" s="93"/>
      <c r="C172" s="93"/>
      <c r="D172" s="93"/>
      <c r="E172" s="93"/>
      <c r="F172" s="68"/>
      <c r="G172" s="68"/>
      <c r="H172" s="126"/>
      <c r="I172" s="126"/>
      <c r="J172" s="127"/>
      <c r="K172" s="128"/>
      <c r="L172" s="129"/>
      <c r="M172" s="65"/>
      <c r="N172" s="130"/>
      <c r="O172" s="131"/>
      <c r="P172" s="131"/>
      <c r="Q172" s="258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/>
      <c r="AD172" s="59"/>
      <c r="AE172" s="59"/>
      <c r="AF172" s="59"/>
      <c r="AG172" s="59"/>
      <c r="AH172" s="59"/>
      <c r="AI172" s="59"/>
      <c r="AJ172" s="59"/>
      <c r="AK172" s="59"/>
      <c r="AL172" s="59"/>
      <c r="AM172" s="59"/>
      <c r="AN172" s="59"/>
      <c r="AO172" s="59"/>
      <c r="AP172" s="59"/>
      <c r="AQ172" s="59"/>
      <c r="AR172" s="59"/>
      <c r="AS172" s="59"/>
      <c r="AT172" s="59"/>
      <c r="AU172" s="59"/>
      <c r="AV172" s="59"/>
      <c r="AW172" s="59"/>
      <c r="AX172" s="59"/>
      <c r="AY172" s="59"/>
      <c r="AZ172" s="59"/>
    </row>
    <row r="173" spans="1:62">
      <c r="A173" s="856" t="str">
        <f>'Бытовая серия'!A129:Q129</f>
        <v>www.generalaircond.ru</v>
      </c>
      <c r="B173" s="857"/>
      <c r="C173" s="857"/>
      <c r="D173" s="857"/>
      <c r="E173" s="857"/>
      <c r="F173" s="857"/>
      <c r="G173" s="857"/>
      <c r="H173" s="857"/>
      <c r="I173" s="857"/>
      <c r="J173" s="857"/>
      <c r="K173" s="857"/>
      <c r="L173" s="857"/>
      <c r="M173" s="857"/>
      <c r="N173" s="857"/>
      <c r="O173" s="857"/>
      <c r="P173" s="857"/>
      <c r="Q173" s="858"/>
    </row>
    <row r="174" spans="1:62">
      <c r="A174" s="859"/>
      <c r="B174" s="860"/>
      <c r="C174" s="860"/>
      <c r="D174" s="860"/>
      <c r="E174" s="860"/>
      <c r="F174" s="860"/>
      <c r="G174" s="860"/>
      <c r="H174" s="860"/>
      <c r="I174" s="860"/>
      <c r="J174" s="860"/>
      <c r="K174" s="860"/>
      <c r="L174" s="860"/>
      <c r="M174" s="860"/>
      <c r="N174" s="860"/>
      <c r="O174" s="860"/>
      <c r="P174" s="860"/>
      <c r="Q174" s="861"/>
    </row>
    <row r="175" spans="1:62">
      <c r="A175" s="851" t="str">
        <f>'Бытовая серия'!A131:Q131</f>
        <v>компания "АЯКМосква"</v>
      </c>
      <c r="B175" s="825"/>
      <c r="C175" s="825"/>
      <c r="D175" s="825"/>
      <c r="E175" s="825"/>
      <c r="F175" s="825"/>
      <c r="G175" s="825"/>
      <c r="H175" s="825"/>
      <c r="I175" s="825"/>
      <c r="J175" s="825"/>
      <c r="K175" s="825"/>
      <c r="L175" s="825"/>
      <c r="M175" s="825"/>
      <c r="N175" s="825"/>
      <c r="O175" s="825"/>
      <c r="P175" s="825"/>
      <c r="Q175" s="852"/>
    </row>
    <row r="176" spans="1:62">
      <c r="A176" s="851" t="str">
        <f>'Бытовая серия'!A132:Q132</f>
        <v>111020, г. Москва, ул. 2я Синичкина, д. 9А, Бизнесцентр Синица Плаза</v>
      </c>
      <c r="B176" s="825"/>
      <c r="C176" s="825"/>
      <c r="D176" s="825"/>
      <c r="E176" s="825"/>
      <c r="F176" s="825"/>
      <c r="G176" s="825"/>
      <c r="H176" s="825"/>
      <c r="I176" s="825"/>
      <c r="J176" s="825"/>
      <c r="K176" s="825"/>
      <c r="L176" s="825"/>
      <c r="M176" s="825"/>
      <c r="N176" s="825"/>
      <c r="O176" s="825"/>
      <c r="P176" s="825"/>
      <c r="Q176" s="852"/>
    </row>
    <row r="177" spans="1:17" ht="13.5" thickBot="1">
      <c r="A177" s="853" t="str">
        <f>'Бытовая серия'!A133:Q133</f>
        <v>Тел./факс: 88002345605</v>
      </c>
      <c r="B177" s="854"/>
      <c r="C177" s="854"/>
      <c r="D177" s="854"/>
      <c r="E177" s="854"/>
      <c r="F177" s="854"/>
      <c r="G177" s="854"/>
      <c r="H177" s="854"/>
      <c r="I177" s="854"/>
      <c r="J177" s="854"/>
      <c r="K177" s="854"/>
      <c r="L177" s="854"/>
      <c r="M177" s="854"/>
      <c r="N177" s="854"/>
      <c r="O177" s="854"/>
      <c r="P177" s="854"/>
      <c r="Q177" s="855"/>
    </row>
    <row r="178" spans="1:17" s="47" customFormat="1">
      <c r="G178" s="62"/>
    </row>
    <row r="179" spans="1:17" s="47" customFormat="1">
      <c r="G179" s="62"/>
    </row>
    <row r="180" spans="1:17" s="47" customFormat="1">
      <c r="G180" s="62"/>
    </row>
    <row r="181" spans="1:17" s="47" customFormat="1">
      <c r="G181" s="62"/>
    </row>
    <row r="182" spans="1:17" s="47" customFormat="1">
      <c r="G182" s="62"/>
    </row>
    <row r="183" spans="1:17" s="47" customFormat="1">
      <c r="G183" s="62"/>
    </row>
    <row r="184" spans="1:17" s="47" customFormat="1">
      <c r="G184" s="62"/>
    </row>
    <row r="185" spans="1:17" s="47" customFormat="1">
      <c r="G185" s="62"/>
    </row>
    <row r="186" spans="1:17" s="47" customFormat="1">
      <c r="G186" s="62"/>
    </row>
    <row r="187" spans="1:17" s="47" customFormat="1">
      <c r="G187" s="62"/>
    </row>
    <row r="188" spans="1:17" s="47" customFormat="1">
      <c r="G188" s="62"/>
    </row>
    <row r="189" spans="1:17" s="47" customFormat="1">
      <c r="G189" s="62"/>
    </row>
    <row r="190" spans="1:17" s="47" customFormat="1">
      <c r="G190" s="62"/>
    </row>
    <row r="191" spans="1:17" s="47" customFormat="1">
      <c r="G191" s="62"/>
    </row>
    <row r="192" spans="1:17" s="47" customFormat="1">
      <c r="G192" s="62"/>
    </row>
    <row r="193" spans="7:7" s="47" customFormat="1">
      <c r="G193" s="62"/>
    </row>
    <row r="194" spans="7:7" s="47" customFormat="1">
      <c r="G194" s="62"/>
    </row>
    <row r="195" spans="7:7" s="47" customFormat="1">
      <c r="G195" s="62"/>
    </row>
    <row r="196" spans="7:7" s="47" customFormat="1">
      <c r="G196" s="62"/>
    </row>
    <row r="197" spans="7:7" s="47" customFormat="1">
      <c r="G197" s="62"/>
    </row>
    <row r="198" spans="7:7" s="47" customFormat="1">
      <c r="G198" s="62"/>
    </row>
    <row r="199" spans="7:7" s="47" customFormat="1">
      <c r="G199" s="62"/>
    </row>
    <row r="200" spans="7:7" s="47" customFormat="1">
      <c r="G200" s="62"/>
    </row>
    <row r="201" spans="7:7" s="47" customFormat="1">
      <c r="G201" s="62"/>
    </row>
    <row r="202" spans="7:7" s="47" customFormat="1">
      <c r="G202" s="62"/>
    </row>
    <row r="203" spans="7:7" s="47" customFormat="1">
      <c r="G203" s="62"/>
    </row>
    <row r="204" spans="7:7" s="47" customFormat="1">
      <c r="G204" s="62"/>
    </row>
    <row r="205" spans="7:7" s="47" customFormat="1">
      <c r="G205" s="62"/>
    </row>
    <row r="206" spans="7:7" s="47" customFormat="1">
      <c r="G206" s="62"/>
    </row>
    <row r="207" spans="7:7" s="47" customFormat="1">
      <c r="G207" s="62"/>
    </row>
    <row r="208" spans="7:7" s="47" customFormat="1">
      <c r="G208" s="62"/>
    </row>
    <row r="209" spans="7:7" s="47" customFormat="1">
      <c r="G209" s="62"/>
    </row>
    <row r="210" spans="7:7" s="47" customFormat="1">
      <c r="G210" s="62"/>
    </row>
    <row r="211" spans="7:7" s="47" customFormat="1">
      <c r="G211" s="62"/>
    </row>
    <row r="212" spans="7:7" s="47" customFormat="1">
      <c r="G212" s="62"/>
    </row>
    <row r="213" spans="7:7" s="47" customFormat="1">
      <c r="G213" s="62"/>
    </row>
    <row r="214" spans="7:7" s="47" customFormat="1">
      <c r="G214" s="62"/>
    </row>
    <row r="215" spans="7:7" s="47" customFormat="1">
      <c r="G215" s="62"/>
    </row>
    <row r="216" spans="7:7" s="47" customFormat="1">
      <c r="G216" s="62"/>
    </row>
    <row r="217" spans="7:7" s="47" customFormat="1">
      <c r="G217" s="62"/>
    </row>
    <row r="218" spans="7:7" s="47" customFormat="1">
      <c r="G218" s="62"/>
    </row>
    <row r="219" spans="7:7" s="47" customFormat="1">
      <c r="G219" s="62"/>
    </row>
    <row r="220" spans="7:7" s="47" customFormat="1">
      <c r="G220" s="62"/>
    </row>
    <row r="221" spans="7:7" s="47" customFormat="1">
      <c r="G221" s="62"/>
    </row>
    <row r="222" spans="7:7" s="47" customFormat="1">
      <c r="G222" s="62"/>
    </row>
    <row r="223" spans="7:7" s="47" customFormat="1">
      <c r="G223" s="62"/>
    </row>
    <row r="224" spans="7:7" s="47" customFormat="1">
      <c r="G224" s="62"/>
    </row>
    <row r="225" spans="7:7" s="47" customFormat="1">
      <c r="G225" s="62"/>
    </row>
    <row r="226" spans="7:7" s="47" customFormat="1">
      <c r="G226" s="62"/>
    </row>
    <row r="227" spans="7:7" s="47" customFormat="1">
      <c r="G227" s="62"/>
    </row>
    <row r="228" spans="7:7" s="47" customFormat="1">
      <c r="G228" s="62"/>
    </row>
    <row r="229" spans="7:7" s="47" customFormat="1">
      <c r="G229" s="62"/>
    </row>
    <row r="230" spans="7:7" s="47" customFormat="1">
      <c r="G230" s="62"/>
    </row>
    <row r="231" spans="7:7" s="47" customFormat="1">
      <c r="G231" s="62"/>
    </row>
    <row r="232" spans="7:7" s="47" customFormat="1">
      <c r="G232" s="62"/>
    </row>
    <row r="233" spans="7:7" s="47" customFormat="1">
      <c r="G233" s="62"/>
    </row>
    <row r="234" spans="7:7" s="47" customFormat="1">
      <c r="G234" s="62"/>
    </row>
    <row r="235" spans="7:7" s="47" customFormat="1">
      <c r="G235" s="62"/>
    </row>
    <row r="236" spans="7:7" s="47" customFormat="1">
      <c r="G236" s="62"/>
    </row>
    <row r="237" spans="7:7" s="47" customFormat="1">
      <c r="G237" s="62"/>
    </row>
    <row r="238" spans="7:7" s="47" customFormat="1">
      <c r="G238" s="62"/>
    </row>
    <row r="239" spans="7:7" s="47" customFormat="1">
      <c r="G239" s="62"/>
    </row>
    <row r="240" spans="7:7" s="47" customFormat="1">
      <c r="G240" s="62"/>
    </row>
    <row r="241" spans="7:7" s="47" customFormat="1">
      <c r="G241" s="62"/>
    </row>
    <row r="242" spans="7:7" s="47" customFormat="1">
      <c r="G242" s="62"/>
    </row>
    <row r="243" spans="7:7" s="47" customFormat="1">
      <c r="G243" s="62"/>
    </row>
    <row r="244" spans="7:7" s="47" customFormat="1">
      <c r="G244" s="62"/>
    </row>
    <row r="245" spans="7:7" s="47" customFormat="1">
      <c r="G245" s="62"/>
    </row>
    <row r="246" spans="7:7" s="47" customFormat="1">
      <c r="G246" s="62"/>
    </row>
    <row r="247" spans="7:7" s="47" customFormat="1">
      <c r="G247" s="62"/>
    </row>
    <row r="248" spans="7:7" s="47" customFormat="1">
      <c r="G248" s="62"/>
    </row>
    <row r="249" spans="7:7" s="47" customFormat="1">
      <c r="G249" s="62"/>
    </row>
    <row r="250" spans="7:7" s="47" customFormat="1">
      <c r="G250" s="62"/>
    </row>
    <row r="251" spans="7:7" s="47" customFormat="1">
      <c r="G251" s="62"/>
    </row>
    <row r="252" spans="7:7" s="47" customFormat="1">
      <c r="G252" s="62"/>
    </row>
    <row r="253" spans="7:7" s="47" customFormat="1">
      <c r="G253" s="62"/>
    </row>
    <row r="254" spans="7:7" s="47" customFormat="1">
      <c r="G254" s="62"/>
    </row>
    <row r="255" spans="7:7" s="47" customFormat="1">
      <c r="G255" s="62"/>
    </row>
    <row r="256" spans="7:7" s="47" customFormat="1">
      <c r="G256" s="62"/>
    </row>
    <row r="257" spans="7:7" s="47" customFormat="1">
      <c r="G257" s="62"/>
    </row>
    <row r="258" spans="7:7" s="47" customFormat="1">
      <c r="G258" s="62"/>
    </row>
    <row r="259" spans="7:7" s="47" customFormat="1">
      <c r="G259" s="62"/>
    </row>
    <row r="260" spans="7:7" s="47" customFormat="1">
      <c r="G260" s="62"/>
    </row>
    <row r="261" spans="7:7" s="47" customFormat="1">
      <c r="G261" s="62"/>
    </row>
    <row r="262" spans="7:7" s="47" customFormat="1">
      <c r="G262" s="62"/>
    </row>
    <row r="263" spans="7:7" s="47" customFormat="1">
      <c r="G263" s="62"/>
    </row>
    <row r="264" spans="7:7" s="47" customFormat="1">
      <c r="G264" s="62"/>
    </row>
    <row r="265" spans="7:7" s="47" customFormat="1">
      <c r="G265" s="62"/>
    </row>
    <row r="266" spans="7:7" s="47" customFormat="1">
      <c r="G266" s="62"/>
    </row>
    <row r="267" spans="7:7" s="47" customFormat="1">
      <c r="G267" s="62"/>
    </row>
    <row r="268" spans="7:7" s="47" customFormat="1">
      <c r="G268" s="62"/>
    </row>
    <row r="269" spans="7:7" s="47" customFormat="1">
      <c r="G269" s="62"/>
    </row>
    <row r="270" spans="7:7" s="47" customFormat="1">
      <c r="G270" s="62"/>
    </row>
    <row r="271" spans="7:7" s="47" customFormat="1">
      <c r="G271" s="62"/>
    </row>
    <row r="272" spans="7:7" s="47" customFormat="1">
      <c r="G272" s="62"/>
    </row>
    <row r="273" spans="7:7" s="47" customFormat="1">
      <c r="G273" s="62"/>
    </row>
    <row r="274" spans="7:7" s="47" customFormat="1">
      <c r="G274" s="62"/>
    </row>
    <row r="275" spans="7:7" s="47" customFormat="1">
      <c r="G275" s="62"/>
    </row>
    <row r="276" spans="7:7" s="47" customFormat="1">
      <c r="G276" s="62"/>
    </row>
    <row r="277" spans="7:7" s="47" customFormat="1">
      <c r="G277" s="62"/>
    </row>
    <row r="278" spans="7:7" s="47" customFormat="1">
      <c r="G278" s="62"/>
    </row>
    <row r="279" spans="7:7" s="47" customFormat="1">
      <c r="G279" s="62"/>
    </row>
    <row r="280" spans="7:7" s="47" customFormat="1">
      <c r="G280" s="62"/>
    </row>
    <row r="281" spans="7:7" s="47" customFormat="1">
      <c r="G281" s="62"/>
    </row>
    <row r="282" spans="7:7" s="47" customFormat="1">
      <c r="G282" s="62"/>
    </row>
    <row r="283" spans="7:7" s="47" customFormat="1">
      <c r="G283" s="62"/>
    </row>
    <row r="284" spans="7:7" s="47" customFormat="1">
      <c r="G284" s="62"/>
    </row>
    <row r="285" spans="7:7" s="47" customFormat="1">
      <c r="G285" s="62"/>
    </row>
    <row r="286" spans="7:7" s="47" customFormat="1">
      <c r="G286" s="62"/>
    </row>
    <row r="287" spans="7:7" s="47" customFormat="1">
      <c r="G287" s="62"/>
    </row>
    <row r="288" spans="7:7" s="47" customFormat="1">
      <c r="G288" s="62"/>
    </row>
    <row r="289" spans="7:7" s="47" customFormat="1">
      <c r="G289" s="62"/>
    </row>
    <row r="290" spans="7:7" s="47" customFormat="1">
      <c r="G290" s="62"/>
    </row>
    <row r="291" spans="7:7" s="47" customFormat="1">
      <c r="G291" s="62"/>
    </row>
    <row r="292" spans="7:7" s="47" customFormat="1">
      <c r="G292" s="62"/>
    </row>
    <row r="293" spans="7:7" s="47" customFormat="1">
      <c r="G293" s="62"/>
    </row>
    <row r="294" spans="7:7" s="47" customFormat="1">
      <c r="G294" s="62"/>
    </row>
    <row r="295" spans="7:7" s="47" customFormat="1">
      <c r="G295" s="62"/>
    </row>
    <row r="296" spans="7:7" s="47" customFormat="1">
      <c r="G296" s="62"/>
    </row>
    <row r="297" spans="7:7" s="47" customFormat="1">
      <c r="G297" s="62"/>
    </row>
    <row r="298" spans="7:7" s="47" customFormat="1">
      <c r="G298" s="62"/>
    </row>
    <row r="299" spans="7:7" s="47" customFormat="1">
      <c r="G299" s="62"/>
    </row>
    <row r="300" spans="7:7" s="47" customFormat="1">
      <c r="G300" s="62"/>
    </row>
    <row r="301" spans="7:7" s="47" customFormat="1">
      <c r="G301" s="62"/>
    </row>
    <row r="302" spans="7:7" s="47" customFormat="1">
      <c r="G302" s="62"/>
    </row>
    <row r="303" spans="7:7" s="47" customFormat="1">
      <c r="G303" s="62"/>
    </row>
    <row r="304" spans="7:7" s="47" customFormat="1">
      <c r="G304" s="62"/>
    </row>
    <row r="305" spans="7:7" s="47" customFormat="1">
      <c r="G305" s="62"/>
    </row>
    <row r="306" spans="7:7" s="47" customFormat="1">
      <c r="G306" s="62"/>
    </row>
    <row r="307" spans="7:7" s="47" customFormat="1">
      <c r="G307" s="62"/>
    </row>
    <row r="308" spans="7:7" s="47" customFormat="1">
      <c r="G308" s="62"/>
    </row>
    <row r="309" spans="7:7" s="47" customFormat="1">
      <c r="G309" s="62"/>
    </row>
    <row r="310" spans="7:7" s="47" customFormat="1">
      <c r="G310" s="62"/>
    </row>
    <row r="311" spans="7:7" s="47" customFormat="1">
      <c r="G311" s="62"/>
    </row>
    <row r="312" spans="7:7" s="47" customFormat="1">
      <c r="G312" s="62"/>
    </row>
    <row r="313" spans="7:7" s="47" customFormat="1">
      <c r="G313" s="62"/>
    </row>
    <row r="314" spans="7:7" s="47" customFormat="1">
      <c r="G314" s="62"/>
    </row>
    <row r="315" spans="7:7" s="47" customFormat="1">
      <c r="G315" s="62"/>
    </row>
    <row r="316" spans="7:7" s="47" customFormat="1">
      <c r="G316" s="62"/>
    </row>
    <row r="317" spans="7:7" s="47" customFormat="1">
      <c r="G317" s="62"/>
    </row>
    <row r="318" spans="7:7" s="47" customFormat="1">
      <c r="G318" s="62"/>
    </row>
    <row r="319" spans="7:7" s="47" customFormat="1">
      <c r="G319" s="62"/>
    </row>
    <row r="320" spans="7:7" s="47" customFormat="1">
      <c r="G320" s="62"/>
    </row>
    <row r="321" spans="7:7" s="47" customFormat="1">
      <c r="G321" s="62"/>
    </row>
    <row r="322" spans="7:7" s="47" customFormat="1">
      <c r="G322" s="62"/>
    </row>
    <row r="323" spans="7:7" s="47" customFormat="1">
      <c r="G323" s="62"/>
    </row>
    <row r="324" spans="7:7" s="47" customFormat="1">
      <c r="G324" s="62"/>
    </row>
    <row r="325" spans="7:7" s="47" customFormat="1">
      <c r="G325" s="62"/>
    </row>
    <row r="326" spans="7:7" s="47" customFormat="1">
      <c r="G326" s="62"/>
    </row>
    <row r="327" spans="7:7" s="47" customFormat="1">
      <c r="G327" s="62"/>
    </row>
    <row r="328" spans="7:7" s="47" customFormat="1">
      <c r="G328" s="62"/>
    </row>
    <row r="329" spans="7:7" s="47" customFormat="1">
      <c r="G329" s="62"/>
    </row>
    <row r="330" spans="7:7" s="47" customFormat="1">
      <c r="G330" s="62"/>
    </row>
    <row r="331" spans="7:7" s="47" customFormat="1">
      <c r="G331" s="62"/>
    </row>
    <row r="332" spans="7:7" s="47" customFormat="1">
      <c r="G332" s="62"/>
    </row>
    <row r="333" spans="7:7" s="47" customFormat="1">
      <c r="G333" s="62"/>
    </row>
    <row r="334" spans="7:7" s="47" customFormat="1">
      <c r="G334" s="62"/>
    </row>
    <row r="335" spans="7:7" s="47" customFormat="1">
      <c r="G335" s="62"/>
    </row>
    <row r="336" spans="7:7" s="47" customFormat="1">
      <c r="G336" s="62"/>
    </row>
    <row r="337" spans="7:7" s="47" customFormat="1">
      <c r="G337" s="62"/>
    </row>
    <row r="338" spans="7:7" s="47" customFormat="1">
      <c r="G338" s="62"/>
    </row>
    <row r="339" spans="7:7" s="47" customFormat="1">
      <c r="G339" s="62"/>
    </row>
    <row r="340" spans="7:7" s="47" customFormat="1">
      <c r="G340" s="62"/>
    </row>
    <row r="341" spans="7:7" s="47" customFormat="1">
      <c r="G341" s="62"/>
    </row>
    <row r="342" spans="7:7" s="47" customFormat="1">
      <c r="G342" s="62"/>
    </row>
    <row r="343" spans="7:7" s="47" customFormat="1">
      <c r="G343" s="62"/>
    </row>
    <row r="344" spans="7:7" s="47" customFormat="1">
      <c r="G344" s="62"/>
    </row>
    <row r="345" spans="7:7" s="47" customFormat="1">
      <c r="G345" s="62"/>
    </row>
    <row r="346" spans="7:7" s="47" customFormat="1">
      <c r="G346" s="62"/>
    </row>
    <row r="347" spans="7:7" s="47" customFormat="1">
      <c r="G347" s="62"/>
    </row>
    <row r="348" spans="7:7" s="47" customFormat="1">
      <c r="G348" s="62"/>
    </row>
    <row r="349" spans="7:7" s="47" customFormat="1">
      <c r="G349" s="62"/>
    </row>
    <row r="350" spans="7:7" s="47" customFormat="1">
      <c r="G350" s="62"/>
    </row>
    <row r="351" spans="7:7" s="47" customFormat="1">
      <c r="G351" s="62"/>
    </row>
    <row r="352" spans="7:7" s="47" customFormat="1">
      <c r="G352" s="62"/>
    </row>
    <row r="353" spans="7:7" s="47" customFormat="1">
      <c r="G353" s="62"/>
    </row>
    <row r="354" spans="7:7" s="47" customFormat="1">
      <c r="G354" s="62"/>
    </row>
    <row r="355" spans="7:7" s="47" customFormat="1">
      <c r="G355" s="62"/>
    </row>
    <row r="356" spans="7:7" s="47" customFormat="1">
      <c r="G356" s="62"/>
    </row>
    <row r="357" spans="7:7" s="47" customFormat="1">
      <c r="G357" s="62"/>
    </row>
    <row r="358" spans="7:7" s="47" customFormat="1">
      <c r="G358" s="62"/>
    </row>
    <row r="359" spans="7:7" s="47" customFormat="1">
      <c r="G359" s="62"/>
    </row>
    <row r="360" spans="7:7" s="47" customFormat="1">
      <c r="G360" s="62"/>
    </row>
    <row r="361" spans="7:7" s="47" customFormat="1">
      <c r="G361" s="62"/>
    </row>
    <row r="362" spans="7:7" s="47" customFormat="1">
      <c r="G362" s="62"/>
    </row>
    <row r="363" spans="7:7" s="47" customFormat="1">
      <c r="G363" s="62"/>
    </row>
    <row r="364" spans="7:7" s="47" customFormat="1">
      <c r="G364" s="62"/>
    </row>
    <row r="365" spans="7:7" s="47" customFormat="1">
      <c r="G365" s="62"/>
    </row>
    <row r="366" spans="7:7" s="47" customFormat="1">
      <c r="G366" s="62"/>
    </row>
    <row r="367" spans="7:7" s="47" customFormat="1">
      <c r="G367" s="62"/>
    </row>
    <row r="368" spans="7:7" s="47" customFormat="1">
      <c r="G368" s="62"/>
    </row>
    <row r="369" spans="7:7" s="47" customFormat="1">
      <c r="G369" s="62"/>
    </row>
    <row r="370" spans="7:7" s="47" customFormat="1">
      <c r="G370" s="62"/>
    </row>
    <row r="371" spans="7:7" s="47" customFormat="1">
      <c r="G371" s="62"/>
    </row>
    <row r="372" spans="7:7" s="47" customFormat="1">
      <c r="G372" s="62"/>
    </row>
    <row r="373" spans="7:7" s="47" customFormat="1">
      <c r="G373" s="62"/>
    </row>
    <row r="374" spans="7:7" s="47" customFormat="1">
      <c r="G374" s="62"/>
    </row>
    <row r="375" spans="7:7" s="47" customFormat="1">
      <c r="G375" s="62"/>
    </row>
    <row r="376" spans="7:7" s="47" customFormat="1">
      <c r="G376" s="62"/>
    </row>
    <row r="377" spans="7:7" s="47" customFormat="1">
      <c r="G377" s="62"/>
    </row>
    <row r="378" spans="7:7" s="47" customFormat="1">
      <c r="G378" s="62"/>
    </row>
    <row r="379" spans="7:7" s="47" customFormat="1">
      <c r="G379" s="62"/>
    </row>
    <row r="380" spans="7:7" s="47" customFormat="1">
      <c r="G380" s="62"/>
    </row>
    <row r="381" spans="7:7" s="47" customFormat="1">
      <c r="G381" s="62"/>
    </row>
    <row r="382" spans="7:7" s="47" customFormat="1">
      <c r="G382" s="62"/>
    </row>
    <row r="383" spans="7:7" s="47" customFormat="1">
      <c r="G383" s="62"/>
    </row>
    <row r="384" spans="7:7" s="47" customFormat="1">
      <c r="G384" s="62"/>
    </row>
    <row r="385" spans="7:7" s="47" customFormat="1">
      <c r="G385" s="62"/>
    </row>
    <row r="386" spans="7:7" s="47" customFormat="1">
      <c r="G386" s="62"/>
    </row>
    <row r="387" spans="7:7" s="47" customFormat="1">
      <c r="G387" s="62"/>
    </row>
    <row r="388" spans="7:7" s="47" customFormat="1">
      <c r="G388" s="62"/>
    </row>
    <row r="389" spans="7:7" s="47" customFormat="1">
      <c r="G389" s="62"/>
    </row>
    <row r="390" spans="7:7" s="47" customFormat="1">
      <c r="G390" s="62"/>
    </row>
    <row r="391" spans="7:7" s="47" customFormat="1">
      <c r="G391" s="62"/>
    </row>
    <row r="392" spans="7:7" s="47" customFormat="1">
      <c r="G392" s="62"/>
    </row>
    <row r="393" spans="7:7" s="47" customFormat="1">
      <c r="G393" s="62"/>
    </row>
    <row r="394" spans="7:7" s="47" customFormat="1">
      <c r="G394" s="62"/>
    </row>
    <row r="395" spans="7:7" s="47" customFormat="1">
      <c r="G395" s="62"/>
    </row>
    <row r="396" spans="7:7" s="47" customFormat="1">
      <c r="G396" s="62"/>
    </row>
    <row r="397" spans="7:7" s="47" customFormat="1">
      <c r="G397" s="62"/>
    </row>
    <row r="398" spans="7:7" s="47" customFormat="1">
      <c r="G398" s="62"/>
    </row>
    <row r="399" spans="7:7" s="47" customFormat="1">
      <c r="G399" s="62"/>
    </row>
    <row r="400" spans="7:7" s="47" customFormat="1">
      <c r="G400" s="62"/>
    </row>
    <row r="401" spans="7:7" s="47" customFormat="1">
      <c r="G401" s="62"/>
    </row>
    <row r="402" spans="7:7" s="47" customFormat="1">
      <c r="G402" s="62"/>
    </row>
    <row r="403" spans="7:7" s="47" customFormat="1">
      <c r="G403" s="62"/>
    </row>
    <row r="404" spans="7:7" s="47" customFormat="1">
      <c r="G404" s="62"/>
    </row>
    <row r="405" spans="7:7" s="47" customFormat="1">
      <c r="G405" s="62"/>
    </row>
    <row r="406" spans="7:7" s="47" customFormat="1">
      <c r="G406" s="62"/>
    </row>
    <row r="407" spans="7:7" s="47" customFormat="1">
      <c r="G407" s="62"/>
    </row>
    <row r="408" spans="7:7" s="47" customFormat="1">
      <c r="G408" s="62"/>
    </row>
    <row r="409" spans="7:7" s="47" customFormat="1">
      <c r="G409" s="62"/>
    </row>
    <row r="410" spans="7:7" s="47" customFormat="1">
      <c r="G410" s="62"/>
    </row>
    <row r="411" spans="7:7" s="47" customFormat="1">
      <c r="G411" s="62"/>
    </row>
    <row r="412" spans="7:7" s="47" customFormat="1">
      <c r="G412" s="62"/>
    </row>
    <row r="413" spans="7:7" s="47" customFormat="1">
      <c r="G413" s="62"/>
    </row>
  </sheetData>
  <customSheetViews>
    <customSheetView guid="{FA833650-9147-48FF-9246-B3943D91CD8D}" scale="75" showPageBreaks="1" printArea="1" hiddenColumns="1" view="pageBreakPreview">
      <pane ySplit="7" topLeftCell="A8" activePane="bottomLeft" state="frozen"/>
      <selection pane="bottomLeft" activeCell="W17" sqref="W17"/>
      <pageMargins left="0.7" right="0.7" top="0.75" bottom="0.75" header="0.3" footer="0.3"/>
      <pageSetup paperSize="9" scale="38" orientation="portrait" r:id="rId1"/>
    </customSheetView>
  </customSheetViews>
  <mergeCells count="584">
    <mergeCell ref="O164:P164"/>
    <mergeCell ref="B160:C160"/>
    <mergeCell ref="D160:G160"/>
    <mergeCell ref="O161:P161"/>
    <mergeCell ref="B161:C161"/>
    <mergeCell ref="D161:G161"/>
    <mergeCell ref="O170:P170"/>
    <mergeCell ref="B166:C166"/>
    <mergeCell ref="D166:G166"/>
    <mergeCell ref="B167:C167"/>
    <mergeCell ref="D167:G167"/>
    <mergeCell ref="B168:C168"/>
    <mergeCell ref="D168:G168"/>
    <mergeCell ref="B169:C169"/>
    <mergeCell ref="D169:G169"/>
    <mergeCell ref="B170:C170"/>
    <mergeCell ref="D170:G170"/>
    <mergeCell ref="A31:A32"/>
    <mergeCell ref="A41:A42"/>
    <mergeCell ref="L41:L42"/>
    <mergeCell ref="I37:I38"/>
    <mergeCell ref="D85:D86"/>
    <mergeCell ref="B156:C156"/>
    <mergeCell ref="D156:G156"/>
    <mergeCell ref="B157:C157"/>
    <mergeCell ref="D157:G157"/>
    <mergeCell ref="L37:L38"/>
    <mergeCell ref="A43:A44"/>
    <mergeCell ref="C43:C44"/>
    <mergeCell ref="D43:D44"/>
    <mergeCell ref="A33:A34"/>
    <mergeCell ref="C33:C34"/>
    <mergeCell ref="D33:D34"/>
    <mergeCell ref="E33:E34"/>
    <mergeCell ref="F33:F34"/>
    <mergeCell ref="G33:G34"/>
    <mergeCell ref="I35:I36"/>
    <mergeCell ref="L35:L36"/>
    <mergeCell ref="I43:I44"/>
    <mergeCell ref="L43:L44"/>
    <mergeCell ref="I39:I40"/>
    <mergeCell ref="A27:M27"/>
    <mergeCell ref="A25:A26"/>
    <mergeCell ref="C25:C26"/>
    <mergeCell ref="D25:D26"/>
    <mergeCell ref="E25:E26"/>
    <mergeCell ref="F25:F26"/>
    <mergeCell ref="G25:G26"/>
    <mergeCell ref="I25:I26"/>
    <mergeCell ref="L25:L26"/>
    <mergeCell ref="A21:A22"/>
    <mergeCell ref="C21:C22"/>
    <mergeCell ref="D21:D22"/>
    <mergeCell ref="E21:E22"/>
    <mergeCell ref="F21:F22"/>
    <mergeCell ref="G21:G22"/>
    <mergeCell ref="I21:I22"/>
    <mergeCell ref="L21:L22"/>
    <mergeCell ref="A23:A24"/>
    <mergeCell ref="C23:C24"/>
    <mergeCell ref="D23:D24"/>
    <mergeCell ref="E23:E24"/>
    <mergeCell ref="F23:F24"/>
    <mergeCell ref="G23:G24"/>
    <mergeCell ref="I23:I24"/>
    <mergeCell ref="L23:L24"/>
    <mergeCell ref="A18:Q18"/>
    <mergeCell ref="A19:A20"/>
    <mergeCell ref="C19:C20"/>
    <mergeCell ref="D19:D20"/>
    <mergeCell ref="E19:E20"/>
    <mergeCell ref="F19:F20"/>
    <mergeCell ref="G19:G20"/>
    <mergeCell ref="I19:I20"/>
    <mergeCell ref="L19:L20"/>
    <mergeCell ref="L39:L40"/>
    <mergeCell ref="I41:I42"/>
    <mergeCell ref="D39:D40"/>
    <mergeCell ref="E39:E40"/>
    <mergeCell ref="F39:F40"/>
    <mergeCell ref="L111:L112"/>
    <mergeCell ref="L105:L106"/>
    <mergeCell ref="I111:I112"/>
    <mergeCell ref="L109:L110"/>
    <mergeCell ref="A54:Q54"/>
    <mergeCell ref="F55:F56"/>
    <mergeCell ref="G55:G56"/>
    <mergeCell ref="D73:D74"/>
    <mergeCell ref="E73:E74"/>
    <mergeCell ref="F101:F102"/>
    <mergeCell ref="D65:D66"/>
    <mergeCell ref="E65:E66"/>
    <mergeCell ref="F65:F66"/>
    <mergeCell ref="E63:E64"/>
    <mergeCell ref="F63:F64"/>
    <mergeCell ref="G63:G64"/>
    <mergeCell ref="G101:G102"/>
    <mergeCell ref="G59:G60"/>
    <mergeCell ref="D61:D62"/>
    <mergeCell ref="L65:L66"/>
    <mergeCell ref="I63:I64"/>
    <mergeCell ref="I65:I66"/>
    <mergeCell ref="I81:I82"/>
    <mergeCell ref="L81:L82"/>
    <mergeCell ref="A81:A82"/>
    <mergeCell ref="C81:C82"/>
    <mergeCell ref="D81:D82"/>
    <mergeCell ref="E81:E82"/>
    <mergeCell ref="L69:L70"/>
    <mergeCell ref="D77:D78"/>
    <mergeCell ref="E77:E78"/>
    <mergeCell ref="I77:I78"/>
    <mergeCell ref="L77:L78"/>
    <mergeCell ref="G71:G72"/>
    <mergeCell ref="A73:A74"/>
    <mergeCell ref="L71:L72"/>
    <mergeCell ref="F69:F70"/>
    <mergeCell ref="A83:M83"/>
    <mergeCell ref="G81:G82"/>
    <mergeCell ref="F87:F88"/>
    <mergeCell ref="G87:G88"/>
    <mergeCell ref="I87:I88"/>
    <mergeCell ref="L87:L88"/>
    <mergeCell ref="A89:A90"/>
    <mergeCell ref="C89:C90"/>
    <mergeCell ref="D89:D90"/>
    <mergeCell ref="E89:E90"/>
    <mergeCell ref="E85:E86"/>
    <mergeCell ref="F85:F86"/>
    <mergeCell ref="G85:G86"/>
    <mergeCell ref="I85:I86"/>
    <mergeCell ref="F81:F82"/>
    <mergeCell ref="L59:L60"/>
    <mergeCell ref="A67:M67"/>
    <mergeCell ref="A68:Q68"/>
    <mergeCell ref="D63:D64"/>
    <mergeCell ref="L57:L58"/>
    <mergeCell ref="C69:C70"/>
    <mergeCell ref="L85:L86"/>
    <mergeCell ref="A87:A88"/>
    <mergeCell ref="C87:C88"/>
    <mergeCell ref="D87:D88"/>
    <mergeCell ref="E87:E88"/>
    <mergeCell ref="G61:G62"/>
    <mergeCell ref="F61:F62"/>
    <mergeCell ref="L63:L64"/>
    <mergeCell ref="C65:C66"/>
    <mergeCell ref="L75:L76"/>
    <mergeCell ref="F73:F74"/>
    <mergeCell ref="G73:G74"/>
    <mergeCell ref="I73:I74"/>
    <mergeCell ref="L73:L74"/>
    <mergeCell ref="C73:C74"/>
    <mergeCell ref="A84:Q84"/>
    <mergeCell ref="A85:A86"/>
    <mergeCell ref="C85:C86"/>
    <mergeCell ref="F103:F104"/>
    <mergeCell ref="L97:L98"/>
    <mergeCell ref="A99:M99"/>
    <mergeCell ref="A100:Q100"/>
    <mergeCell ref="C101:C102"/>
    <mergeCell ref="I101:I102"/>
    <mergeCell ref="D101:D102"/>
    <mergeCell ref="A101:A102"/>
    <mergeCell ref="L101:L102"/>
    <mergeCell ref="E103:E104"/>
    <mergeCell ref="L103:L104"/>
    <mergeCell ref="A103:A104"/>
    <mergeCell ref="C103:C104"/>
    <mergeCell ref="I103:I104"/>
    <mergeCell ref="G103:G104"/>
    <mergeCell ref="D103:D104"/>
    <mergeCell ref="D59:D60"/>
    <mergeCell ref="G69:G70"/>
    <mergeCell ref="F75:F76"/>
    <mergeCell ref="G75:G76"/>
    <mergeCell ref="I75:I76"/>
    <mergeCell ref="A175:Q175"/>
    <mergeCell ref="A176:Q176"/>
    <mergeCell ref="A177:Q177"/>
    <mergeCell ref="O162:P162"/>
    <mergeCell ref="O167:P167"/>
    <mergeCell ref="O163:P163"/>
    <mergeCell ref="A173:Q173"/>
    <mergeCell ref="O165:P165"/>
    <mergeCell ref="A174:Q174"/>
    <mergeCell ref="O166:P166"/>
    <mergeCell ref="O171:P171"/>
    <mergeCell ref="O168:P168"/>
    <mergeCell ref="O169:P169"/>
    <mergeCell ref="O156:P156"/>
    <mergeCell ref="O157:P157"/>
    <mergeCell ref="O158:P158"/>
    <mergeCell ref="O159:P159"/>
    <mergeCell ref="O160:P160"/>
    <mergeCell ref="L61:L62"/>
    <mergeCell ref="L121:L122"/>
    <mergeCell ref="L107:L108"/>
    <mergeCell ref="A105:A106"/>
    <mergeCell ref="C107:C108"/>
    <mergeCell ref="D107:D108"/>
    <mergeCell ref="E107:E108"/>
    <mergeCell ref="F107:F108"/>
    <mergeCell ref="G109:G110"/>
    <mergeCell ref="G105:G106"/>
    <mergeCell ref="D109:D110"/>
    <mergeCell ref="I107:I108"/>
    <mergeCell ref="I109:I110"/>
    <mergeCell ref="A107:A108"/>
    <mergeCell ref="A109:A110"/>
    <mergeCell ref="C109:C110"/>
    <mergeCell ref="C105:C106"/>
    <mergeCell ref="F109:F110"/>
    <mergeCell ref="D105:D106"/>
    <mergeCell ref="G107:G108"/>
    <mergeCell ref="E105:E106"/>
    <mergeCell ref="E109:E110"/>
    <mergeCell ref="F105:F106"/>
    <mergeCell ref="I105:I106"/>
    <mergeCell ref="D121:D122"/>
    <mergeCell ref="E121:E122"/>
    <mergeCell ref="F121:F122"/>
    <mergeCell ref="G121:G122"/>
    <mergeCell ref="A123:A124"/>
    <mergeCell ref="C123:C124"/>
    <mergeCell ref="D123:D124"/>
    <mergeCell ref="E123:E124"/>
    <mergeCell ref="I123:I124"/>
    <mergeCell ref="I121:I122"/>
    <mergeCell ref="O135:P135"/>
    <mergeCell ref="O136:P136"/>
    <mergeCell ref="O127:P127"/>
    <mergeCell ref="O128:P128"/>
    <mergeCell ref="O129:P129"/>
    <mergeCell ref="O130:P130"/>
    <mergeCell ref="O131:P131"/>
    <mergeCell ref="O132:P132"/>
    <mergeCell ref="O133:P133"/>
    <mergeCell ref="O134:P134"/>
    <mergeCell ref="I55:I56"/>
    <mergeCell ref="I57:I58"/>
    <mergeCell ref="I59:I60"/>
    <mergeCell ref="F77:F78"/>
    <mergeCell ref="G77:G78"/>
    <mergeCell ref="A75:A76"/>
    <mergeCell ref="C75:C76"/>
    <mergeCell ref="D75:D76"/>
    <mergeCell ref="E75:E76"/>
    <mergeCell ref="A61:A62"/>
    <mergeCell ref="C61:C62"/>
    <mergeCell ref="A69:A70"/>
    <mergeCell ref="E61:E62"/>
    <mergeCell ref="C55:C56"/>
    <mergeCell ref="E59:E60"/>
    <mergeCell ref="F59:F60"/>
    <mergeCell ref="A57:A58"/>
    <mergeCell ref="D57:D58"/>
    <mergeCell ref="E57:E58"/>
    <mergeCell ref="F57:F58"/>
    <mergeCell ref="A59:A60"/>
    <mergeCell ref="C59:C60"/>
    <mergeCell ref="A77:A78"/>
    <mergeCell ref="C77:C78"/>
    <mergeCell ref="F35:F36"/>
    <mergeCell ref="G35:G36"/>
    <mergeCell ref="C37:C38"/>
    <mergeCell ref="D37:D38"/>
    <mergeCell ref="E37:E38"/>
    <mergeCell ref="F37:F38"/>
    <mergeCell ref="G37:G38"/>
    <mergeCell ref="C41:C42"/>
    <mergeCell ref="D41:D42"/>
    <mergeCell ref="E41:E42"/>
    <mergeCell ref="F41:F42"/>
    <mergeCell ref="G41:G42"/>
    <mergeCell ref="C39:C40"/>
    <mergeCell ref="G39:G40"/>
    <mergeCell ref="I33:I34"/>
    <mergeCell ref="L33:L34"/>
    <mergeCell ref="A35:A36"/>
    <mergeCell ref="L55:L56"/>
    <mergeCell ref="L47:L48"/>
    <mergeCell ref="A39:A40"/>
    <mergeCell ref="A37:A38"/>
    <mergeCell ref="F13:F14"/>
    <mergeCell ref="G13:G14"/>
    <mergeCell ref="I13:I14"/>
    <mergeCell ref="L13:L14"/>
    <mergeCell ref="A15:A16"/>
    <mergeCell ref="C15:C16"/>
    <mergeCell ref="D15:D16"/>
    <mergeCell ref="E15:E16"/>
    <mergeCell ref="F15:F16"/>
    <mergeCell ref="G15:G16"/>
    <mergeCell ref="I15:I16"/>
    <mergeCell ref="L15:L16"/>
    <mergeCell ref="C35:C36"/>
    <mergeCell ref="D35:D36"/>
    <mergeCell ref="E35:E36"/>
    <mergeCell ref="G47:G48"/>
    <mergeCell ref="I47:I48"/>
    <mergeCell ref="L9:L10"/>
    <mergeCell ref="A13:A14"/>
    <mergeCell ref="E11:E12"/>
    <mergeCell ref="F11:F12"/>
    <mergeCell ref="G11:G12"/>
    <mergeCell ref="I11:I12"/>
    <mergeCell ref="L11:L12"/>
    <mergeCell ref="A7:M7"/>
    <mergeCell ref="A8:Q8"/>
    <mergeCell ref="A9:A10"/>
    <mergeCell ref="C9:C10"/>
    <mergeCell ref="D9:D10"/>
    <mergeCell ref="A11:A12"/>
    <mergeCell ref="C11:C12"/>
    <mergeCell ref="D11:D12"/>
    <mergeCell ref="E9:E10"/>
    <mergeCell ref="F9:F10"/>
    <mergeCell ref="G9:G10"/>
    <mergeCell ref="E13:E14"/>
    <mergeCell ref="A17:M17"/>
    <mergeCell ref="C13:C14"/>
    <mergeCell ref="D13:D14"/>
    <mergeCell ref="A28:Q28"/>
    <mergeCell ref="A29:A30"/>
    <mergeCell ref="C29:C30"/>
    <mergeCell ref="O3:P3"/>
    <mergeCell ref="H3:J3"/>
    <mergeCell ref="L3:M3"/>
    <mergeCell ref="P5:P6"/>
    <mergeCell ref="A5:A6"/>
    <mergeCell ref="C5:D5"/>
    <mergeCell ref="O5:O6"/>
    <mergeCell ref="H5:H6"/>
    <mergeCell ref="J5:J6"/>
    <mergeCell ref="K5:K6"/>
    <mergeCell ref="L5:L6"/>
    <mergeCell ref="I5:I6"/>
    <mergeCell ref="E5:F5"/>
    <mergeCell ref="G5:G6"/>
    <mergeCell ref="Q5:Q6"/>
    <mergeCell ref="N5:N6"/>
    <mergeCell ref="M5:M6"/>
    <mergeCell ref="I9:I10"/>
    <mergeCell ref="F29:F30"/>
    <mergeCell ref="G29:G30"/>
    <mergeCell ref="I29:I30"/>
    <mergeCell ref="L29:L30"/>
    <mergeCell ref="C31:C32"/>
    <mergeCell ref="D31:D32"/>
    <mergeCell ref="E31:E32"/>
    <mergeCell ref="F31:F32"/>
    <mergeCell ref="G31:G32"/>
    <mergeCell ref="I31:I32"/>
    <mergeCell ref="L31:L32"/>
    <mergeCell ref="D29:D30"/>
    <mergeCell ref="E29:E30"/>
    <mergeCell ref="I45:I46"/>
    <mergeCell ref="L45:L46"/>
    <mergeCell ref="E43:E44"/>
    <mergeCell ref="F43:F44"/>
    <mergeCell ref="G43:G44"/>
    <mergeCell ref="A49:A50"/>
    <mergeCell ref="C49:C50"/>
    <mergeCell ref="D49:D50"/>
    <mergeCell ref="E49:E50"/>
    <mergeCell ref="F49:F50"/>
    <mergeCell ref="G49:G50"/>
    <mergeCell ref="A45:A46"/>
    <mergeCell ref="C45:C46"/>
    <mergeCell ref="D45:D46"/>
    <mergeCell ref="E45:E46"/>
    <mergeCell ref="F45:F46"/>
    <mergeCell ref="G45:G46"/>
    <mergeCell ref="I49:I50"/>
    <mergeCell ref="L49:L50"/>
    <mergeCell ref="A47:A48"/>
    <mergeCell ref="C47:C48"/>
    <mergeCell ref="D47:D48"/>
    <mergeCell ref="E47:E48"/>
    <mergeCell ref="F47:F48"/>
    <mergeCell ref="G51:G52"/>
    <mergeCell ref="I51:I52"/>
    <mergeCell ref="D69:D70"/>
    <mergeCell ref="E69:E70"/>
    <mergeCell ref="A63:A64"/>
    <mergeCell ref="C63:C64"/>
    <mergeCell ref="A71:A72"/>
    <mergeCell ref="C71:C72"/>
    <mergeCell ref="D71:D72"/>
    <mergeCell ref="E71:E72"/>
    <mergeCell ref="F71:F72"/>
    <mergeCell ref="G57:G58"/>
    <mergeCell ref="C57:C58"/>
    <mergeCell ref="I61:I62"/>
    <mergeCell ref="I71:I72"/>
    <mergeCell ref="A55:A56"/>
    <mergeCell ref="A65:A66"/>
    <mergeCell ref="G65:G66"/>
    <mergeCell ref="A53:M53"/>
    <mergeCell ref="D55:D56"/>
    <mergeCell ref="E55:E56"/>
    <mergeCell ref="L51:L52"/>
    <mergeCell ref="A51:A52"/>
    <mergeCell ref="C51:C52"/>
    <mergeCell ref="D51:D52"/>
    <mergeCell ref="E51:E52"/>
    <mergeCell ref="F51:F52"/>
    <mergeCell ref="I89:I90"/>
    <mergeCell ref="L89:L90"/>
    <mergeCell ref="A91:A92"/>
    <mergeCell ref="C91:C92"/>
    <mergeCell ref="D91:D92"/>
    <mergeCell ref="E91:E92"/>
    <mergeCell ref="F91:F92"/>
    <mergeCell ref="G91:G92"/>
    <mergeCell ref="I91:I92"/>
    <mergeCell ref="L91:L92"/>
    <mergeCell ref="F89:F90"/>
    <mergeCell ref="G89:G90"/>
    <mergeCell ref="A79:A80"/>
    <mergeCell ref="C79:C80"/>
    <mergeCell ref="D79:D80"/>
    <mergeCell ref="E79:E80"/>
    <mergeCell ref="F79:F80"/>
    <mergeCell ref="G79:G80"/>
    <mergeCell ref="I79:I80"/>
    <mergeCell ref="L79:L80"/>
    <mergeCell ref="I69:I70"/>
    <mergeCell ref="A93:A94"/>
    <mergeCell ref="C93:C94"/>
    <mergeCell ref="D93:D94"/>
    <mergeCell ref="E93:E94"/>
    <mergeCell ref="F93:F94"/>
    <mergeCell ref="G93:G94"/>
    <mergeCell ref="I93:I94"/>
    <mergeCell ref="L93:L94"/>
    <mergeCell ref="E101:E102"/>
    <mergeCell ref="A95:A96"/>
    <mergeCell ref="C95:C96"/>
    <mergeCell ref="D95:D96"/>
    <mergeCell ref="E95:E96"/>
    <mergeCell ref="F95:F96"/>
    <mergeCell ref="G95:G96"/>
    <mergeCell ref="I95:I96"/>
    <mergeCell ref="L95:L96"/>
    <mergeCell ref="A97:A98"/>
    <mergeCell ref="C97:C98"/>
    <mergeCell ref="D97:D98"/>
    <mergeCell ref="E97:E98"/>
    <mergeCell ref="F97:F98"/>
    <mergeCell ref="G97:G98"/>
    <mergeCell ref="I97:I98"/>
    <mergeCell ref="B133:C133"/>
    <mergeCell ref="D133:G133"/>
    <mergeCell ref="B134:C134"/>
    <mergeCell ref="E113:E114"/>
    <mergeCell ref="G113:G114"/>
    <mergeCell ref="L113:L114"/>
    <mergeCell ref="A111:A112"/>
    <mergeCell ref="A119:A120"/>
    <mergeCell ref="C119:C120"/>
    <mergeCell ref="D119:D120"/>
    <mergeCell ref="E119:E120"/>
    <mergeCell ref="F119:F120"/>
    <mergeCell ref="G119:G120"/>
    <mergeCell ref="I119:I120"/>
    <mergeCell ref="L119:L120"/>
    <mergeCell ref="A116:Q116"/>
    <mergeCell ref="D117:D118"/>
    <mergeCell ref="E117:E118"/>
    <mergeCell ref="D113:D114"/>
    <mergeCell ref="F113:F114"/>
    <mergeCell ref="C113:C114"/>
    <mergeCell ref="O126:P126"/>
    <mergeCell ref="A121:A122"/>
    <mergeCell ref="C121:C122"/>
    <mergeCell ref="B131:C131"/>
    <mergeCell ref="D131:G131"/>
    <mergeCell ref="B132:C132"/>
    <mergeCell ref="F123:F124"/>
    <mergeCell ref="G123:G124"/>
    <mergeCell ref="A125:M125"/>
    <mergeCell ref="B126:C126"/>
    <mergeCell ref="D126:G126"/>
    <mergeCell ref="B127:C127"/>
    <mergeCell ref="D127:G127"/>
    <mergeCell ref="B128:C128"/>
    <mergeCell ref="D128:G128"/>
    <mergeCell ref="B129:C129"/>
    <mergeCell ref="D129:G129"/>
    <mergeCell ref="B130:C130"/>
    <mergeCell ref="D130:G130"/>
    <mergeCell ref="D132:G132"/>
    <mergeCell ref="L123:L124"/>
    <mergeCell ref="O142:P142"/>
    <mergeCell ref="O143:P143"/>
    <mergeCell ref="O146:P146"/>
    <mergeCell ref="O148:P148"/>
    <mergeCell ref="O153:P153"/>
    <mergeCell ref="B148:C148"/>
    <mergeCell ref="D148:G148"/>
    <mergeCell ref="B149:C149"/>
    <mergeCell ref="F111:F112"/>
    <mergeCell ref="G111:G112"/>
    <mergeCell ref="F117:F118"/>
    <mergeCell ref="G117:G118"/>
    <mergeCell ref="I117:I118"/>
    <mergeCell ref="L117:L118"/>
    <mergeCell ref="A115:M115"/>
    <mergeCell ref="C111:C112"/>
    <mergeCell ref="D111:D112"/>
    <mergeCell ref="E111:E112"/>
    <mergeCell ref="O138:P138"/>
    <mergeCell ref="O139:P139"/>
    <mergeCell ref="I113:I114"/>
    <mergeCell ref="A117:A118"/>
    <mergeCell ref="C117:C118"/>
    <mergeCell ref="A113:A114"/>
    <mergeCell ref="O154:P154"/>
    <mergeCell ref="O155:P155"/>
    <mergeCell ref="O145:P145"/>
    <mergeCell ref="O149:P149"/>
    <mergeCell ref="O152:P152"/>
    <mergeCell ref="O147:P147"/>
    <mergeCell ref="O151:P151"/>
    <mergeCell ref="O150:P150"/>
    <mergeCell ref="O144:P144"/>
    <mergeCell ref="D134:G134"/>
    <mergeCell ref="B154:C154"/>
    <mergeCell ref="D154:G154"/>
    <mergeCell ref="B145:C145"/>
    <mergeCell ref="D145:G145"/>
    <mergeCell ref="B135:C135"/>
    <mergeCell ref="D135:G135"/>
    <mergeCell ref="B153:C153"/>
    <mergeCell ref="D153:G153"/>
    <mergeCell ref="D146:G146"/>
    <mergeCell ref="B147:C147"/>
    <mergeCell ref="D147:G147"/>
    <mergeCell ref="B137:C137"/>
    <mergeCell ref="D137:G137"/>
    <mergeCell ref="D149:G149"/>
    <mergeCell ref="B150:C150"/>
    <mergeCell ref="D150:G150"/>
    <mergeCell ref="B151:C151"/>
    <mergeCell ref="D151:G151"/>
    <mergeCell ref="B152:C152"/>
    <mergeCell ref="B136:C136"/>
    <mergeCell ref="D136:G136"/>
    <mergeCell ref="B138:C138"/>
    <mergeCell ref="D138:G138"/>
    <mergeCell ref="B171:G171"/>
    <mergeCell ref="B142:C142"/>
    <mergeCell ref="D142:G142"/>
    <mergeCell ref="B143:C143"/>
    <mergeCell ref="D143:G143"/>
    <mergeCell ref="B144:C144"/>
    <mergeCell ref="D144:G144"/>
    <mergeCell ref="B146:C146"/>
    <mergeCell ref="B155:C155"/>
    <mergeCell ref="D155:G155"/>
    <mergeCell ref="B165:C165"/>
    <mergeCell ref="D165:G165"/>
    <mergeCell ref="B159:C159"/>
    <mergeCell ref="D159:G159"/>
    <mergeCell ref="B162:C162"/>
    <mergeCell ref="D162:G162"/>
    <mergeCell ref="B163:C163"/>
    <mergeCell ref="D163:G163"/>
    <mergeCell ref="B164:C164"/>
    <mergeCell ref="D164:G164"/>
    <mergeCell ref="D152:G152"/>
    <mergeCell ref="B158:C158"/>
    <mergeCell ref="D158:G158"/>
    <mergeCell ref="O137:P137"/>
    <mergeCell ref="B139:C139"/>
    <mergeCell ref="D139:G139"/>
    <mergeCell ref="B140:C140"/>
    <mergeCell ref="D140:G140"/>
    <mergeCell ref="B141:C141"/>
    <mergeCell ref="D141:G141"/>
    <mergeCell ref="O140:P140"/>
    <mergeCell ref="O141:P141"/>
  </mergeCells>
  <conditionalFormatting sqref="A127:A135">
    <cfRule type="duplicateValues" dxfId="169" priority="18" stopIfTrue="1"/>
  </conditionalFormatting>
  <conditionalFormatting sqref="A161">
    <cfRule type="duplicateValues" dxfId="168" priority="17" stopIfTrue="1"/>
  </conditionalFormatting>
  <conditionalFormatting sqref="A164">
    <cfRule type="duplicateValues" dxfId="167" priority="16" stopIfTrue="1"/>
  </conditionalFormatting>
  <conditionalFormatting sqref="A169">
    <cfRule type="duplicateValues" dxfId="166" priority="13" stopIfTrue="1"/>
  </conditionalFormatting>
  <conditionalFormatting sqref="A169">
    <cfRule type="duplicateValues" dxfId="165" priority="14" stopIfTrue="1"/>
    <cfRule type="duplicateValues" dxfId="164" priority="15" stopIfTrue="1"/>
  </conditionalFormatting>
  <conditionalFormatting sqref="A171 A165:A168 A162:A163 A136 A138:A160">
    <cfRule type="duplicateValues" dxfId="163" priority="19" stopIfTrue="1"/>
  </conditionalFormatting>
  <conditionalFormatting sqref="A170">
    <cfRule type="duplicateValues" dxfId="162" priority="20" stopIfTrue="1"/>
  </conditionalFormatting>
  <conditionalFormatting sqref="A170">
    <cfRule type="duplicateValues" dxfId="161" priority="21" stopIfTrue="1"/>
    <cfRule type="duplicateValues" dxfId="160" priority="22" stopIfTrue="1"/>
  </conditionalFormatting>
  <conditionalFormatting sqref="A137">
    <cfRule type="duplicateValues" dxfId="159" priority="12" stopIfTrue="1"/>
  </conditionalFormatting>
  <conditionalFormatting sqref="A125:A126">
    <cfRule type="duplicateValues" dxfId="158" priority="1382" stopIfTrue="1"/>
    <cfRule type="duplicateValues" dxfId="157" priority="1383" stopIfTrue="1"/>
  </conditionalFormatting>
  <hyperlinks>
    <hyperlink ref="A173" r:id="rId2" display="www.general-russia.ru" xr:uid="{00000000-0004-0000-0400-000000000000}"/>
  </hyperlinks>
  <pageMargins left="0.7" right="0.7" top="0.75" bottom="0.75" header="0.3" footer="0.3"/>
  <pageSetup paperSize="9" scale="20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E224"/>
  <sheetViews>
    <sheetView view="pageBreakPreview" zoomScale="70" zoomScaleNormal="60" zoomScaleSheetLayoutView="70" workbookViewId="0">
      <pane ySplit="6" topLeftCell="A7" activePane="bottomLeft" state="frozen"/>
      <selection pane="bottomLeft" activeCell="K3" sqref="K3"/>
    </sheetView>
  </sheetViews>
  <sheetFormatPr defaultColWidth="9.140625" defaultRowHeight="12.75"/>
  <cols>
    <col min="1" max="1" width="26.85546875" style="7" customWidth="1"/>
    <col min="2" max="2" width="17" style="7" customWidth="1"/>
    <col min="3" max="3" width="10.7109375" style="7" customWidth="1"/>
    <col min="4" max="4" width="11.28515625" style="7" customWidth="1"/>
    <col min="5" max="5" width="13.5703125" style="7" customWidth="1"/>
    <col min="6" max="6" width="10.28515625" style="7" customWidth="1"/>
    <col min="7" max="7" width="11.5703125" style="7" customWidth="1"/>
    <col min="8" max="8" width="10.85546875" style="7" customWidth="1"/>
    <col min="9" max="9" width="10.5703125" style="7" customWidth="1"/>
    <col min="10" max="10" width="8.85546875" style="7" customWidth="1"/>
    <col min="11" max="11" width="9.28515625" style="7" customWidth="1"/>
    <col min="12" max="12" width="14.140625" style="7" customWidth="1"/>
    <col min="13" max="13" width="12.28515625" style="7" customWidth="1"/>
    <col min="14" max="14" width="11.42578125" style="7" customWidth="1"/>
    <col min="15" max="15" width="17" style="46" customWidth="1"/>
    <col min="16" max="17" width="9.140625" style="7" customWidth="1"/>
    <col min="18" max="49" width="9.140625" style="47" customWidth="1"/>
    <col min="50" max="16384" width="9.140625" style="7"/>
  </cols>
  <sheetData>
    <row r="1" spans="1:57" ht="53.25" customHeight="1">
      <c r="A1" s="397"/>
      <c r="B1" s="398"/>
      <c r="C1" s="399"/>
      <c r="D1" s="398"/>
      <c r="E1" s="400"/>
      <c r="F1" s="398"/>
      <c r="G1" s="401"/>
      <c r="H1" s="398"/>
      <c r="I1" s="398"/>
      <c r="J1" s="398"/>
      <c r="K1" s="402"/>
      <c r="L1" s="402"/>
      <c r="M1" s="402"/>
      <c r="N1" s="402"/>
      <c r="O1" s="408"/>
      <c r="P1" s="554" t="s">
        <v>1662</v>
      </c>
      <c r="Q1" s="409"/>
      <c r="AX1" s="47"/>
    </row>
    <row r="2" spans="1:57" ht="15.75" customHeight="1" thickBot="1">
      <c r="A2" s="405"/>
      <c r="B2" s="386"/>
      <c r="C2" s="387"/>
      <c r="D2" s="386"/>
      <c r="E2" s="388"/>
      <c r="F2" s="386"/>
      <c r="G2" s="389"/>
      <c r="H2" s="386"/>
      <c r="I2" s="386"/>
      <c r="J2" s="386"/>
      <c r="K2" s="391"/>
      <c r="L2" s="391"/>
      <c r="M2" s="391"/>
      <c r="N2" s="406"/>
      <c r="O2" s="411"/>
      <c r="P2" s="412"/>
      <c r="Q2" s="414"/>
      <c r="AX2" s="47"/>
    </row>
    <row r="3" spans="1:57" ht="18.75" customHeight="1" thickBot="1">
      <c r="A3" s="249"/>
      <c r="B3" s="57"/>
      <c r="C3" s="551" t="s">
        <v>429</v>
      </c>
      <c r="D3" s="552">
        <v>0</v>
      </c>
      <c r="E3" s="108"/>
      <c r="F3" s="109"/>
      <c r="G3" s="109"/>
      <c r="H3" s="875" t="s">
        <v>176</v>
      </c>
      <c r="I3" s="875"/>
      <c r="J3" s="876"/>
      <c r="K3" s="210">
        <f>SUM(N9:N102)</f>
        <v>0</v>
      </c>
      <c r="L3" s="734" t="s">
        <v>303</v>
      </c>
      <c r="M3" s="734"/>
      <c r="N3" s="110">
        <f>SUMPRODUCT(J9:J102,P9:P102)</f>
        <v>0</v>
      </c>
      <c r="O3" s="734" t="s">
        <v>175</v>
      </c>
      <c r="P3" s="734"/>
      <c r="Q3" s="250">
        <f>SUMPRODUCT(J9:J102,Q9:Q102)</f>
        <v>0</v>
      </c>
      <c r="AX3" s="47"/>
    </row>
    <row r="4" spans="1:57" s="46" customFormat="1" ht="8.4499999999999993" customHeight="1">
      <c r="A4" s="251"/>
      <c r="B4" s="143"/>
      <c r="C4" s="94"/>
      <c r="D4" s="144"/>
      <c r="E4" s="144"/>
      <c r="F4" s="144"/>
      <c r="G4" s="144"/>
      <c r="H4" s="145"/>
      <c r="I4" s="145"/>
      <c r="J4" s="94"/>
      <c r="K4" s="94"/>
      <c r="L4" s="94"/>
      <c r="M4" s="94"/>
      <c r="N4" s="94"/>
      <c r="O4" s="94"/>
      <c r="P4" s="94"/>
      <c r="Q4" s="252"/>
      <c r="R4" s="47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</row>
    <row r="5" spans="1:57" ht="25.15" customHeight="1">
      <c r="A5" s="812" t="s">
        <v>21</v>
      </c>
      <c r="B5" s="226" t="s">
        <v>16</v>
      </c>
      <c r="C5" s="754" t="s">
        <v>22</v>
      </c>
      <c r="D5" s="754"/>
      <c r="E5" s="754" t="s">
        <v>31</v>
      </c>
      <c r="F5" s="754"/>
      <c r="G5" s="735" t="s">
        <v>180</v>
      </c>
      <c r="H5" s="755" t="s">
        <v>181</v>
      </c>
      <c r="I5" s="814" t="s">
        <v>260</v>
      </c>
      <c r="J5" s="757" t="s">
        <v>18</v>
      </c>
      <c r="K5" s="745" t="s">
        <v>12</v>
      </c>
      <c r="L5" s="873" t="s">
        <v>178</v>
      </c>
      <c r="M5" s="738" t="s">
        <v>179</v>
      </c>
      <c r="N5" s="873" t="s">
        <v>17</v>
      </c>
      <c r="O5" s="872" t="s">
        <v>99</v>
      </c>
      <c r="P5" s="872" t="s">
        <v>13</v>
      </c>
      <c r="Q5" s="874" t="s">
        <v>14</v>
      </c>
    </row>
    <row r="6" spans="1:57" ht="30.6" customHeight="1">
      <c r="A6" s="812"/>
      <c r="B6" s="226" t="s">
        <v>15</v>
      </c>
      <c r="C6" s="227" t="s">
        <v>23</v>
      </c>
      <c r="D6" s="227" t="s">
        <v>24</v>
      </c>
      <c r="E6" s="227" t="s">
        <v>32</v>
      </c>
      <c r="F6" s="227" t="s">
        <v>33</v>
      </c>
      <c r="G6" s="735"/>
      <c r="H6" s="755"/>
      <c r="I6" s="814"/>
      <c r="J6" s="757"/>
      <c r="K6" s="745"/>
      <c r="L6" s="873"/>
      <c r="M6" s="738"/>
      <c r="N6" s="873"/>
      <c r="O6" s="872"/>
      <c r="P6" s="872"/>
      <c r="Q6" s="874"/>
    </row>
    <row r="7" spans="1:57" customFormat="1" ht="29.45" customHeight="1">
      <c r="A7" s="717" t="s">
        <v>565</v>
      </c>
      <c r="B7" s="717"/>
      <c r="C7" s="717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717"/>
      <c r="O7" s="717"/>
      <c r="P7" s="717"/>
      <c r="Q7" s="717"/>
      <c r="R7" s="30"/>
      <c r="S7" s="74"/>
      <c r="T7" s="74"/>
      <c r="U7" s="74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</row>
    <row r="8" spans="1:57" customFormat="1" ht="29.45" customHeight="1">
      <c r="A8" s="692" t="s">
        <v>1914</v>
      </c>
      <c r="B8" s="693"/>
      <c r="C8" s="693"/>
      <c r="D8" s="693"/>
      <c r="E8" s="693"/>
      <c r="F8" s="693"/>
      <c r="G8" s="693"/>
      <c r="H8" s="693"/>
      <c r="I8" s="693"/>
      <c r="J8" s="693"/>
      <c r="K8" s="693"/>
      <c r="L8" s="693"/>
      <c r="M8" s="693"/>
      <c r="N8" s="693"/>
      <c r="O8" s="693"/>
      <c r="P8" s="693"/>
      <c r="Q8" s="694"/>
      <c r="R8" s="30"/>
      <c r="S8" s="74"/>
      <c r="T8" s="74"/>
      <c r="U8" s="74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</row>
    <row r="9" spans="1:57" customFormat="1" ht="15" customHeight="1">
      <c r="A9" s="715" t="s">
        <v>931</v>
      </c>
      <c r="B9" s="111" t="s">
        <v>931</v>
      </c>
      <c r="C9" s="780" t="s">
        <v>330</v>
      </c>
      <c r="D9" s="780" t="s">
        <v>329</v>
      </c>
      <c r="E9" s="780" t="s">
        <v>49</v>
      </c>
      <c r="F9" s="780" t="s">
        <v>50</v>
      </c>
      <c r="G9" s="865">
        <v>2344</v>
      </c>
      <c r="H9" s="488">
        <v>1217</v>
      </c>
      <c r="I9" s="669">
        <v>76000</v>
      </c>
      <c r="J9" s="113"/>
      <c r="K9" s="119">
        <f>$D$3</f>
        <v>0</v>
      </c>
      <c r="L9" s="802">
        <f>SUM(G9-(G9*K9))</f>
        <v>2344</v>
      </c>
      <c r="M9" s="488">
        <f t="shared" ref="M9:M14" si="0">SUM(H9-(H9*K9))</f>
        <v>1217</v>
      </c>
      <c r="N9" s="502">
        <f t="shared" ref="N9:N14" si="1">J9*M9</f>
        <v>0</v>
      </c>
      <c r="O9" s="484" t="s">
        <v>107</v>
      </c>
      <c r="P9" s="498">
        <v>0.16800000000000001</v>
      </c>
      <c r="Q9" s="503">
        <v>17</v>
      </c>
      <c r="R9" s="30"/>
      <c r="S9" s="74"/>
      <c r="T9" s="74"/>
      <c r="U9" s="74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</row>
    <row r="10" spans="1:57" customFormat="1" ht="15" customHeight="1">
      <c r="A10" s="716"/>
      <c r="B10" s="111" t="s">
        <v>932</v>
      </c>
      <c r="C10" s="847"/>
      <c r="D10" s="847"/>
      <c r="E10" s="780"/>
      <c r="F10" s="780"/>
      <c r="G10" s="866"/>
      <c r="H10" s="488">
        <v>1127</v>
      </c>
      <c r="I10" s="669">
        <v>70400</v>
      </c>
      <c r="J10" s="113"/>
      <c r="K10" s="119">
        <f t="shared" ref="K10:K14" si="2">$D$3</f>
        <v>0</v>
      </c>
      <c r="L10" s="802"/>
      <c r="M10" s="488">
        <f t="shared" si="0"/>
        <v>1127</v>
      </c>
      <c r="N10" s="502">
        <f t="shared" si="1"/>
        <v>0</v>
      </c>
      <c r="O10" s="484" t="s">
        <v>103</v>
      </c>
      <c r="P10" s="498">
        <v>0.23799999999999999</v>
      </c>
      <c r="Q10" s="503">
        <v>40</v>
      </c>
      <c r="R10" s="30"/>
      <c r="S10" s="74"/>
      <c r="T10" s="74"/>
      <c r="U10" s="74"/>
      <c r="V10" s="47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</row>
    <row r="11" spans="1:57" customFormat="1" ht="15" customHeight="1">
      <c r="A11" s="715" t="s">
        <v>933</v>
      </c>
      <c r="B11" s="111" t="s">
        <v>933</v>
      </c>
      <c r="C11" s="780" t="s">
        <v>331</v>
      </c>
      <c r="D11" s="780" t="s">
        <v>332</v>
      </c>
      <c r="E11" s="780" t="s">
        <v>52</v>
      </c>
      <c r="F11" s="780" t="s">
        <v>48</v>
      </c>
      <c r="G11" s="865">
        <v>2582</v>
      </c>
      <c r="H11" s="488">
        <v>1335</v>
      </c>
      <c r="I11" s="669">
        <v>83400</v>
      </c>
      <c r="J11" s="113"/>
      <c r="K11" s="119">
        <f t="shared" si="2"/>
        <v>0</v>
      </c>
      <c r="L11" s="802">
        <f>SUM(G11-(G11*K11))</f>
        <v>2582</v>
      </c>
      <c r="M11" s="488">
        <f t="shared" si="0"/>
        <v>1335</v>
      </c>
      <c r="N11" s="502">
        <f t="shared" si="1"/>
        <v>0</v>
      </c>
      <c r="O11" s="484" t="s">
        <v>107</v>
      </c>
      <c r="P11" s="498">
        <v>0.17</v>
      </c>
      <c r="Q11" s="503">
        <v>17</v>
      </c>
      <c r="R11" s="30"/>
      <c r="S11" s="74"/>
      <c r="T11" s="74"/>
      <c r="U11" s="74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</row>
    <row r="12" spans="1:57" customFormat="1" ht="15" customHeight="1">
      <c r="A12" s="716"/>
      <c r="B12" s="111" t="s">
        <v>934</v>
      </c>
      <c r="C12" s="847"/>
      <c r="D12" s="847"/>
      <c r="E12" s="780"/>
      <c r="F12" s="780"/>
      <c r="G12" s="866"/>
      <c r="H12" s="488">
        <v>1247</v>
      </c>
      <c r="I12" s="669">
        <v>77900</v>
      </c>
      <c r="J12" s="113"/>
      <c r="K12" s="119">
        <f t="shared" si="2"/>
        <v>0</v>
      </c>
      <c r="L12" s="802"/>
      <c r="M12" s="488">
        <f t="shared" si="0"/>
        <v>1247</v>
      </c>
      <c r="N12" s="502">
        <f t="shared" si="1"/>
        <v>0</v>
      </c>
      <c r="O12" s="484" t="s">
        <v>103</v>
      </c>
      <c r="P12" s="498">
        <v>0.23799999999999999</v>
      </c>
      <c r="Q12" s="503">
        <v>40</v>
      </c>
      <c r="R12" s="30"/>
      <c r="S12" s="74"/>
      <c r="T12" s="74"/>
      <c r="U12" s="74"/>
      <c r="V12" s="47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</row>
    <row r="13" spans="1:57" customFormat="1" ht="15" customHeight="1">
      <c r="A13" s="715" t="s">
        <v>935</v>
      </c>
      <c r="B13" s="111" t="s">
        <v>935</v>
      </c>
      <c r="C13" s="780" t="s">
        <v>333</v>
      </c>
      <c r="D13" s="780" t="s">
        <v>334</v>
      </c>
      <c r="E13" s="780" t="s">
        <v>45</v>
      </c>
      <c r="F13" s="780" t="s">
        <v>46</v>
      </c>
      <c r="G13" s="865">
        <v>2816</v>
      </c>
      <c r="H13" s="488">
        <v>1451</v>
      </c>
      <c r="I13" s="669">
        <v>90600</v>
      </c>
      <c r="J13" s="113"/>
      <c r="K13" s="119">
        <f t="shared" si="2"/>
        <v>0</v>
      </c>
      <c r="L13" s="802">
        <f>SUM(G13-(G13*K13))</f>
        <v>2816</v>
      </c>
      <c r="M13" s="488">
        <f t="shared" si="0"/>
        <v>1451</v>
      </c>
      <c r="N13" s="502">
        <f t="shared" si="1"/>
        <v>0</v>
      </c>
      <c r="O13" s="484" t="s">
        <v>107</v>
      </c>
      <c r="P13" s="498">
        <v>0.17</v>
      </c>
      <c r="Q13" s="503">
        <v>17</v>
      </c>
      <c r="R13" s="30"/>
      <c r="S13" s="74"/>
      <c r="T13" s="74"/>
      <c r="U13" s="74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</row>
    <row r="14" spans="1:57" customFormat="1" ht="15" customHeight="1">
      <c r="A14" s="715"/>
      <c r="B14" s="111" t="s">
        <v>936</v>
      </c>
      <c r="C14" s="780"/>
      <c r="D14" s="780"/>
      <c r="E14" s="780"/>
      <c r="F14" s="780"/>
      <c r="G14" s="866"/>
      <c r="H14" s="488">
        <v>1365</v>
      </c>
      <c r="I14" s="669">
        <v>85200</v>
      </c>
      <c r="J14" s="113"/>
      <c r="K14" s="119">
        <f t="shared" si="2"/>
        <v>0</v>
      </c>
      <c r="L14" s="802"/>
      <c r="M14" s="488">
        <f t="shared" si="0"/>
        <v>1365</v>
      </c>
      <c r="N14" s="502">
        <f t="shared" si="1"/>
        <v>0</v>
      </c>
      <c r="O14" s="500" t="s">
        <v>100</v>
      </c>
      <c r="P14" s="498">
        <v>0.23799999999999999</v>
      </c>
      <c r="Q14" s="503">
        <v>44</v>
      </c>
      <c r="R14" s="30"/>
      <c r="S14" s="74"/>
      <c r="T14" s="74"/>
      <c r="U14" s="74"/>
      <c r="V14" s="47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</row>
    <row r="15" spans="1:57" ht="30" customHeight="1">
      <c r="A15" s="811" t="s">
        <v>1911</v>
      </c>
      <c r="B15" s="717"/>
      <c r="C15" s="717"/>
      <c r="D15" s="717"/>
      <c r="E15" s="717"/>
      <c r="F15" s="717"/>
      <c r="G15" s="717"/>
      <c r="H15" s="717"/>
      <c r="I15" s="717"/>
      <c r="J15" s="717"/>
      <c r="K15" s="717"/>
      <c r="L15" s="717"/>
      <c r="M15" s="717"/>
      <c r="N15" s="120"/>
      <c r="O15" s="121"/>
      <c r="P15" s="121"/>
      <c r="Q15" s="253"/>
      <c r="S15" s="74"/>
      <c r="T15" s="74"/>
      <c r="U15" s="74"/>
    </row>
    <row r="16" spans="1:57" ht="30" customHeight="1">
      <c r="A16" s="692" t="s">
        <v>566</v>
      </c>
      <c r="B16" s="693"/>
      <c r="C16" s="693"/>
      <c r="D16" s="693"/>
      <c r="E16" s="693"/>
      <c r="F16" s="693"/>
      <c r="G16" s="693"/>
      <c r="H16" s="693"/>
      <c r="I16" s="693"/>
      <c r="J16" s="693"/>
      <c r="K16" s="693"/>
      <c r="L16" s="693"/>
      <c r="M16" s="693"/>
      <c r="N16" s="693"/>
      <c r="O16" s="693"/>
      <c r="P16" s="693"/>
      <c r="Q16" s="694"/>
      <c r="R16" s="62"/>
      <c r="S16" s="74"/>
      <c r="T16" s="74"/>
      <c r="U16" s="74"/>
    </row>
    <row r="17" spans="1:49" ht="15" customHeight="1">
      <c r="A17" s="715" t="s">
        <v>939</v>
      </c>
      <c r="B17" s="117" t="s">
        <v>940</v>
      </c>
      <c r="C17" s="780" t="s">
        <v>346</v>
      </c>
      <c r="D17" s="833" t="s">
        <v>347</v>
      </c>
      <c r="E17" s="780" t="s">
        <v>502</v>
      </c>
      <c r="F17" s="780" t="s">
        <v>503</v>
      </c>
      <c r="G17" s="865">
        <v>2214</v>
      </c>
      <c r="H17" s="488">
        <v>884</v>
      </c>
      <c r="I17" s="669">
        <v>55200</v>
      </c>
      <c r="J17" s="124"/>
      <c r="K17" s="119">
        <f t="shared" ref="K17:K22" si="3">$D$3</f>
        <v>0</v>
      </c>
      <c r="L17" s="802">
        <f>SUM(G17-(G17*K17))</f>
        <v>2214</v>
      </c>
      <c r="M17" s="488">
        <f t="shared" ref="M17:M34" si="4">SUM(H17-(H17*K17))</f>
        <v>884</v>
      </c>
      <c r="N17" s="502">
        <f t="shared" ref="N17:N34" si="5">J17*M17</f>
        <v>0</v>
      </c>
      <c r="O17" s="499" t="s">
        <v>509</v>
      </c>
      <c r="P17" s="498">
        <v>0.317</v>
      </c>
      <c r="Q17" s="503">
        <v>33</v>
      </c>
      <c r="S17" s="74"/>
      <c r="T17" s="74"/>
      <c r="U17" s="74"/>
    </row>
    <row r="18" spans="1:49" ht="15" customHeight="1">
      <c r="A18" s="716"/>
      <c r="B18" s="117" t="s">
        <v>780</v>
      </c>
      <c r="C18" s="847"/>
      <c r="D18" s="835"/>
      <c r="E18" s="780"/>
      <c r="F18" s="780"/>
      <c r="G18" s="866"/>
      <c r="H18" s="488">
        <v>1330</v>
      </c>
      <c r="I18" s="669">
        <v>83000</v>
      </c>
      <c r="J18" s="124"/>
      <c r="K18" s="119">
        <f t="shared" si="3"/>
        <v>0</v>
      </c>
      <c r="L18" s="802"/>
      <c r="M18" s="488">
        <f t="shared" si="4"/>
        <v>1330</v>
      </c>
      <c r="N18" s="502">
        <f t="shared" si="5"/>
        <v>0</v>
      </c>
      <c r="O18" s="499" t="s">
        <v>511</v>
      </c>
      <c r="P18" s="498">
        <v>0.14599999999999999</v>
      </c>
      <c r="Q18" s="503">
        <v>40</v>
      </c>
      <c r="S18" s="74"/>
      <c r="T18" s="74"/>
      <c r="U18" s="74"/>
    </row>
    <row r="19" spans="1:49" ht="15" customHeight="1">
      <c r="A19" s="715" t="s">
        <v>947</v>
      </c>
      <c r="B19" s="117" t="s">
        <v>941</v>
      </c>
      <c r="C19" s="699" t="s">
        <v>504</v>
      </c>
      <c r="D19" s="842" t="s">
        <v>505</v>
      </c>
      <c r="E19" s="780" t="s">
        <v>35</v>
      </c>
      <c r="F19" s="780" t="s">
        <v>508</v>
      </c>
      <c r="G19" s="865">
        <v>2637</v>
      </c>
      <c r="H19" s="488">
        <v>1049</v>
      </c>
      <c r="I19" s="669">
        <v>65500</v>
      </c>
      <c r="J19" s="124"/>
      <c r="K19" s="119">
        <f t="shared" si="3"/>
        <v>0</v>
      </c>
      <c r="L19" s="802">
        <f>SUM(G19-(G19*K19))</f>
        <v>2637</v>
      </c>
      <c r="M19" s="488">
        <f t="shared" si="4"/>
        <v>1049</v>
      </c>
      <c r="N19" s="502">
        <f t="shared" si="5"/>
        <v>0</v>
      </c>
      <c r="O19" s="499" t="s">
        <v>509</v>
      </c>
      <c r="P19" s="498">
        <v>0.317</v>
      </c>
      <c r="Q19" s="503">
        <v>33</v>
      </c>
      <c r="S19" s="74"/>
      <c r="T19" s="74"/>
      <c r="U19" s="74"/>
    </row>
    <row r="20" spans="1:49" ht="15" customHeight="1">
      <c r="A20" s="716"/>
      <c r="B20" s="117" t="s">
        <v>782</v>
      </c>
      <c r="C20" s="847"/>
      <c r="D20" s="835"/>
      <c r="E20" s="780"/>
      <c r="F20" s="780"/>
      <c r="G20" s="866"/>
      <c r="H20" s="488">
        <v>1588</v>
      </c>
      <c r="I20" s="669">
        <v>99100</v>
      </c>
      <c r="J20" s="124"/>
      <c r="K20" s="119">
        <f t="shared" si="3"/>
        <v>0</v>
      </c>
      <c r="L20" s="802"/>
      <c r="M20" s="488">
        <f t="shared" si="4"/>
        <v>1588</v>
      </c>
      <c r="N20" s="502">
        <f t="shared" si="5"/>
        <v>0</v>
      </c>
      <c r="O20" s="499" t="s">
        <v>511</v>
      </c>
      <c r="P20" s="498">
        <v>0.14599999999999999</v>
      </c>
      <c r="Q20" s="504">
        <v>42</v>
      </c>
      <c r="S20" s="74"/>
      <c r="T20" s="74"/>
      <c r="U20" s="74"/>
    </row>
    <row r="21" spans="1:49" ht="15" customHeight="1">
      <c r="A21" s="715" t="s">
        <v>948</v>
      </c>
      <c r="B21" s="117" t="s">
        <v>942</v>
      </c>
      <c r="C21" s="699" t="s">
        <v>506</v>
      </c>
      <c r="D21" s="842" t="s">
        <v>507</v>
      </c>
      <c r="E21" s="780" t="s">
        <v>196</v>
      </c>
      <c r="F21" s="780" t="s">
        <v>64</v>
      </c>
      <c r="G21" s="865">
        <v>2982</v>
      </c>
      <c r="H21" s="488">
        <v>1112</v>
      </c>
      <c r="I21" s="669">
        <v>69400</v>
      </c>
      <c r="J21" s="124"/>
      <c r="K21" s="119">
        <f t="shared" si="3"/>
        <v>0</v>
      </c>
      <c r="L21" s="802">
        <f>SUM(G21-(G21*K21))</f>
        <v>2982</v>
      </c>
      <c r="M21" s="488">
        <f t="shared" si="4"/>
        <v>1112</v>
      </c>
      <c r="N21" s="502">
        <f t="shared" si="5"/>
        <v>0</v>
      </c>
      <c r="O21" s="499" t="s">
        <v>510</v>
      </c>
      <c r="P21" s="498">
        <v>0.40200000000000002</v>
      </c>
      <c r="Q21" s="503">
        <v>41</v>
      </c>
      <c r="S21" s="74"/>
      <c r="T21" s="74"/>
      <c r="U21" s="74"/>
    </row>
    <row r="22" spans="1:49" ht="15" customHeight="1">
      <c r="A22" s="716"/>
      <c r="B22" s="117" t="s">
        <v>784</v>
      </c>
      <c r="C22" s="847"/>
      <c r="D22" s="835"/>
      <c r="E22" s="780"/>
      <c r="F22" s="780"/>
      <c r="G22" s="866"/>
      <c r="H22" s="488">
        <v>1870</v>
      </c>
      <c r="I22" s="669">
        <v>116700</v>
      </c>
      <c r="J22" s="124"/>
      <c r="K22" s="119">
        <f t="shared" si="3"/>
        <v>0</v>
      </c>
      <c r="L22" s="802"/>
      <c r="M22" s="488">
        <f t="shared" si="4"/>
        <v>1870</v>
      </c>
      <c r="N22" s="502">
        <f t="shared" si="5"/>
        <v>0</v>
      </c>
      <c r="O22" s="499" t="s">
        <v>512</v>
      </c>
      <c r="P22" s="498">
        <v>0.184</v>
      </c>
      <c r="Q22" s="504">
        <v>46</v>
      </c>
      <c r="S22" s="74"/>
      <c r="T22" s="74"/>
      <c r="U22" s="74"/>
    </row>
    <row r="23" spans="1:49" ht="15" customHeight="1">
      <c r="A23" s="715" t="s">
        <v>949</v>
      </c>
      <c r="B23" s="117" t="s">
        <v>943</v>
      </c>
      <c r="C23" s="810" t="s">
        <v>1851</v>
      </c>
      <c r="D23" s="810" t="s">
        <v>1852</v>
      </c>
      <c r="E23" s="780" t="s">
        <v>35</v>
      </c>
      <c r="F23" s="780" t="s">
        <v>46</v>
      </c>
      <c r="G23" s="865">
        <v>4093</v>
      </c>
      <c r="H23" s="488">
        <v>1347</v>
      </c>
      <c r="I23" s="669">
        <v>84100</v>
      </c>
      <c r="J23" s="124"/>
      <c r="K23" s="119">
        <f t="shared" ref="K23:K34" si="6">$D$3</f>
        <v>0</v>
      </c>
      <c r="L23" s="802">
        <f>SUM(G23-(G23*K23))</f>
        <v>4093</v>
      </c>
      <c r="M23" s="488">
        <f t="shared" si="4"/>
        <v>1347</v>
      </c>
      <c r="N23" s="502">
        <f t="shared" si="5"/>
        <v>0</v>
      </c>
      <c r="O23" s="499" t="s">
        <v>510</v>
      </c>
      <c r="P23" s="498">
        <v>0.40200000000000002</v>
      </c>
      <c r="Q23" s="503">
        <v>41</v>
      </c>
      <c r="S23" s="74"/>
      <c r="T23" s="74"/>
      <c r="U23" s="74"/>
    </row>
    <row r="24" spans="1:49" ht="15" customHeight="1">
      <c r="A24" s="715"/>
      <c r="B24" s="117" t="s">
        <v>786</v>
      </c>
      <c r="C24" s="810"/>
      <c r="D24" s="810"/>
      <c r="E24" s="780"/>
      <c r="F24" s="780"/>
      <c r="G24" s="866"/>
      <c r="H24" s="488">
        <v>2746</v>
      </c>
      <c r="I24" s="669">
        <v>171400</v>
      </c>
      <c r="J24" s="124"/>
      <c r="K24" s="119">
        <f t="shared" si="6"/>
        <v>0</v>
      </c>
      <c r="L24" s="802"/>
      <c r="M24" s="488">
        <f t="shared" si="4"/>
        <v>2746</v>
      </c>
      <c r="N24" s="502">
        <f t="shared" si="5"/>
        <v>0</v>
      </c>
      <c r="O24" s="499" t="s">
        <v>389</v>
      </c>
      <c r="P24" s="498">
        <v>0.23699999999999999</v>
      </c>
      <c r="Q24" s="504">
        <v>60</v>
      </c>
      <c r="S24" s="74"/>
      <c r="T24" s="74"/>
      <c r="U24" s="74"/>
    </row>
    <row r="25" spans="1:49" s="55" customFormat="1" ht="15" customHeight="1">
      <c r="A25" s="715" t="s">
        <v>950</v>
      </c>
      <c r="B25" s="117" t="s">
        <v>944</v>
      </c>
      <c r="C25" s="780" t="s">
        <v>1853</v>
      </c>
      <c r="D25" s="780" t="s">
        <v>1854</v>
      </c>
      <c r="E25" s="810" t="s">
        <v>35</v>
      </c>
      <c r="F25" s="780" t="s">
        <v>215</v>
      </c>
      <c r="G25" s="865">
        <v>4602</v>
      </c>
      <c r="H25" s="488">
        <v>1588</v>
      </c>
      <c r="I25" s="669">
        <v>99100</v>
      </c>
      <c r="J25" s="124"/>
      <c r="K25" s="119">
        <f t="shared" si="6"/>
        <v>0</v>
      </c>
      <c r="L25" s="802">
        <f>SUM(G25-(G25*K25))</f>
        <v>4602</v>
      </c>
      <c r="M25" s="488">
        <f t="shared" si="4"/>
        <v>1588</v>
      </c>
      <c r="N25" s="502">
        <f t="shared" si="5"/>
        <v>0</v>
      </c>
      <c r="O25" s="499" t="s">
        <v>518</v>
      </c>
      <c r="P25" s="491">
        <v>0.48599999999999999</v>
      </c>
      <c r="Q25" s="504">
        <v>48</v>
      </c>
      <c r="R25" s="52"/>
      <c r="S25" s="74"/>
      <c r="T25" s="74"/>
      <c r="U25" s="74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</row>
    <row r="26" spans="1:49" s="55" customFormat="1" ht="15" customHeight="1">
      <c r="A26" s="715"/>
      <c r="B26" s="117" t="s">
        <v>788</v>
      </c>
      <c r="C26" s="780"/>
      <c r="D26" s="780"/>
      <c r="E26" s="810"/>
      <c r="F26" s="780"/>
      <c r="G26" s="866"/>
      <c r="H26" s="488">
        <v>3014</v>
      </c>
      <c r="I26" s="669">
        <v>188100</v>
      </c>
      <c r="J26" s="124"/>
      <c r="K26" s="119">
        <f t="shared" si="6"/>
        <v>0</v>
      </c>
      <c r="L26" s="802"/>
      <c r="M26" s="488">
        <f t="shared" si="4"/>
        <v>3014</v>
      </c>
      <c r="N26" s="502">
        <f t="shared" si="5"/>
        <v>0</v>
      </c>
      <c r="O26" s="499" t="s">
        <v>389</v>
      </c>
      <c r="P26" s="498">
        <v>0.23699999999999999</v>
      </c>
      <c r="Q26" s="504">
        <v>60</v>
      </c>
      <c r="R26" s="52"/>
      <c r="S26" s="74"/>
      <c r="T26" s="74"/>
      <c r="U26" s="74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</row>
    <row r="27" spans="1:49" s="53" customFormat="1" ht="15" customHeight="1">
      <c r="A27" s="845" t="s">
        <v>951</v>
      </c>
      <c r="B27" s="117" t="s">
        <v>944</v>
      </c>
      <c r="C27" s="780" t="s">
        <v>1853</v>
      </c>
      <c r="D27" s="780" t="s">
        <v>1854</v>
      </c>
      <c r="E27" s="810" t="s">
        <v>35</v>
      </c>
      <c r="F27" s="780" t="s">
        <v>215</v>
      </c>
      <c r="G27" s="865">
        <v>5055</v>
      </c>
      <c r="H27" s="488">
        <v>1588</v>
      </c>
      <c r="I27" s="669">
        <v>99100</v>
      </c>
      <c r="J27" s="124"/>
      <c r="K27" s="119">
        <f t="shared" si="6"/>
        <v>0</v>
      </c>
      <c r="L27" s="802">
        <f>SUM(G27-(G27*K27))</f>
        <v>5055</v>
      </c>
      <c r="M27" s="488">
        <f t="shared" si="4"/>
        <v>1588</v>
      </c>
      <c r="N27" s="502">
        <f t="shared" si="5"/>
        <v>0</v>
      </c>
      <c r="O27" s="499" t="s">
        <v>518</v>
      </c>
      <c r="P27" s="491">
        <v>0.48599999999999999</v>
      </c>
      <c r="Q27" s="504">
        <v>48</v>
      </c>
      <c r="R27" s="52"/>
      <c r="S27" s="74"/>
      <c r="T27" s="74"/>
      <c r="U27" s="74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</row>
    <row r="28" spans="1:49" s="53" customFormat="1" ht="15" customHeight="1">
      <c r="A28" s="845"/>
      <c r="B28" s="117" t="s">
        <v>789</v>
      </c>
      <c r="C28" s="780"/>
      <c r="D28" s="780"/>
      <c r="E28" s="810"/>
      <c r="F28" s="780"/>
      <c r="G28" s="866"/>
      <c r="H28" s="488">
        <v>3467</v>
      </c>
      <c r="I28" s="669">
        <v>216400</v>
      </c>
      <c r="J28" s="124"/>
      <c r="K28" s="119">
        <f t="shared" si="6"/>
        <v>0</v>
      </c>
      <c r="L28" s="802"/>
      <c r="M28" s="488">
        <f t="shared" si="4"/>
        <v>3467</v>
      </c>
      <c r="N28" s="502">
        <f t="shared" si="5"/>
        <v>0</v>
      </c>
      <c r="O28" s="499" t="s">
        <v>389</v>
      </c>
      <c r="P28" s="498">
        <v>0.23699999999999999</v>
      </c>
      <c r="Q28" s="504">
        <v>61</v>
      </c>
      <c r="R28" s="52"/>
      <c r="S28" s="74"/>
      <c r="T28" s="74"/>
      <c r="U28" s="74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</row>
    <row r="29" spans="1:49" s="53" customFormat="1" ht="15" customHeight="1">
      <c r="A29" s="715" t="s">
        <v>952</v>
      </c>
      <c r="B29" s="117" t="s">
        <v>945</v>
      </c>
      <c r="C29" s="780" t="s">
        <v>514</v>
      </c>
      <c r="D29" s="780" t="s">
        <v>515</v>
      </c>
      <c r="E29" s="780" t="s">
        <v>516</v>
      </c>
      <c r="F29" s="780" t="s">
        <v>517</v>
      </c>
      <c r="G29" s="865">
        <v>5188</v>
      </c>
      <c r="H29" s="488">
        <v>1876</v>
      </c>
      <c r="I29" s="669">
        <v>117100</v>
      </c>
      <c r="J29" s="124"/>
      <c r="K29" s="119">
        <f t="shared" si="6"/>
        <v>0</v>
      </c>
      <c r="L29" s="802">
        <f>SUM(G29-(G29*K29))</f>
        <v>5188</v>
      </c>
      <c r="M29" s="488">
        <f t="shared" si="4"/>
        <v>1876</v>
      </c>
      <c r="N29" s="502">
        <f t="shared" si="5"/>
        <v>0</v>
      </c>
      <c r="O29" s="499" t="s">
        <v>518</v>
      </c>
      <c r="P29" s="491">
        <v>0.48599999999999999</v>
      </c>
      <c r="Q29" s="504">
        <v>48</v>
      </c>
      <c r="R29" s="52"/>
      <c r="S29" s="74"/>
      <c r="T29" s="74"/>
      <c r="U29" s="74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</row>
    <row r="30" spans="1:49" ht="15" customHeight="1">
      <c r="A30" s="715"/>
      <c r="B30" s="117" t="s">
        <v>791</v>
      </c>
      <c r="C30" s="780"/>
      <c r="D30" s="780"/>
      <c r="E30" s="780"/>
      <c r="F30" s="780"/>
      <c r="G30" s="866"/>
      <c r="H30" s="488">
        <v>3312</v>
      </c>
      <c r="I30" s="669">
        <v>206700</v>
      </c>
      <c r="J30" s="124"/>
      <c r="K30" s="119">
        <f t="shared" si="6"/>
        <v>0</v>
      </c>
      <c r="L30" s="802"/>
      <c r="M30" s="488">
        <f t="shared" si="4"/>
        <v>3312</v>
      </c>
      <c r="N30" s="502">
        <f t="shared" si="5"/>
        <v>0</v>
      </c>
      <c r="O30" s="499" t="s">
        <v>394</v>
      </c>
      <c r="P30" s="498">
        <v>0.3</v>
      </c>
      <c r="Q30" s="504">
        <v>75</v>
      </c>
      <c r="S30" s="74"/>
      <c r="T30" s="74"/>
      <c r="U30" s="74"/>
    </row>
    <row r="31" spans="1:49" s="53" customFormat="1" ht="15" customHeight="1">
      <c r="A31" s="845" t="s">
        <v>953</v>
      </c>
      <c r="B31" s="117" t="s">
        <v>945</v>
      </c>
      <c r="C31" s="780" t="s">
        <v>514</v>
      </c>
      <c r="D31" s="780" t="s">
        <v>515</v>
      </c>
      <c r="E31" s="780" t="s">
        <v>516</v>
      </c>
      <c r="F31" s="780" t="s">
        <v>517</v>
      </c>
      <c r="G31" s="865">
        <v>5683</v>
      </c>
      <c r="H31" s="488">
        <v>1876</v>
      </c>
      <c r="I31" s="669">
        <v>117100</v>
      </c>
      <c r="J31" s="124"/>
      <c r="K31" s="119">
        <f t="shared" si="6"/>
        <v>0</v>
      </c>
      <c r="L31" s="802">
        <f>SUM(G31-(G31*K31))</f>
        <v>5683</v>
      </c>
      <c r="M31" s="488">
        <f t="shared" si="4"/>
        <v>1876</v>
      </c>
      <c r="N31" s="502">
        <f t="shared" si="5"/>
        <v>0</v>
      </c>
      <c r="O31" s="499" t="s">
        <v>518</v>
      </c>
      <c r="P31" s="491">
        <v>0.48599999999999999</v>
      </c>
      <c r="Q31" s="504">
        <v>48</v>
      </c>
      <c r="R31" s="52"/>
      <c r="S31" s="74"/>
      <c r="T31" s="74"/>
      <c r="U31" s="74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</row>
    <row r="32" spans="1:49" s="53" customFormat="1" ht="15" customHeight="1">
      <c r="A32" s="845"/>
      <c r="B32" s="117" t="s">
        <v>792</v>
      </c>
      <c r="C32" s="780"/>
      <c r="D32" s="780"/>
      <c r="E32" s="780"/>
      <c r="F32" s="780"/>
      <c r="G32" s="866"/>
      <c r="H32" s="488">
        <v>3807</v>
      </c>
      <c r="I32" s="669">
        <v>237600</v>
      </c>
      <c r="J32" s="124"/>
      <c r="K32" s="119">
        <f t="shared" si="6"/>
        <v>0</v>
      </c>
      <c r="L32" s="802"/>
      <c r="M32" s="488">
        <f t="shared" si="4"/>
        <v>3807</v>
      </c>
      <c r="N32" s="502">
        <f t="shared" si="5"/>
        <v>0</v>
      </c>
      <c r="O32" s="499" t="s">
        <v>394</v>
      </c>
      <c r="P32" s="498">
        <v>0.3</v>
      </c>
      <c r="Q32" s="504">
        <v>75</v>
      </c>
      <c r="R32" s="52"/>
      <c r="S32" s="74"/>
      <c r="T32" s="74"/>
      <c r="U32" s="74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52"/>
      <c r="AI32" s="52"/>
      <c r="AJ32" s="52"/>
      <c r="AK32" s="52"/>
      <c r="AL32" s="52"/>
      <c r="AM32" s="52"/>
      <c r="AN32" s="52"/>
      <c r="AO32" s="52"/>
      <c r="AP32" s="52"/>
      <c r="AQ32" s="52"/>
      <c r="AR32" s="52"/>
      <c r="AS32" s="52"/>
      <c r="AT32" s="52"/>
      <c r="AU32" s="52"/>
      <c r="AV32" s="52"/>
      <c r="AW32" s="52"/>
    </row>
    <row r="33" spans="1:49" s="53" customFormat="1" ht="15" customHeight="1">
      <c r="A33" s="715" t="s">
        <v>954</v>
      </c>
      <c r="B33" s="117" t="s">
        <v>946</v>
      </c>
      <c r="C33" s="810" t="s">
        <v>1855</v>
      </c>
      <c r="D33" s="810" t="s">
        <v>1856</v>
      </c>
      <c r="E33" s="810" t="s">
        <v>56</v>
      </c>
      <c r="F33" s="810" t="s">
        <v>148</v>
      </c>
      <c r="G33" s="865">
        <v>6111</v>
      </c>
      <c r="H33" s="488">
        <v>1949</v>
      </c>
      <c r="I33" s="669">
        <v>121700</v>
      </c>
      <c r="J33" s="124"/>
      <c r="K33" s="119">
        <f t="shared" si="6"/>
        <v>0</v>
      </c>
      <c r="L33" s="802">
        <f>SUM(G33-(G33*K33))</f>
        <v>6111</v>
      </c>
      <c r="M33" s="488">
        <f t="shared" si="4"/>
        <v>1949</v>
      </c>
      <c r="N33" s="502">
        <f t="shared" si="5"/>
        <v>0</v>
      </c>
      <c r="O33" s="499" t="s">
        <v>518</v>
      </c>
      <c r="P33" s="491">
        <v>0.48599999999999999</v>
      </c>
      <c r="Q33" s="504">
        <v>48</v>
      </c>
      <c r="R33" s="52"/>
      <c r="S33" s="74"/>
      <c r="T33" s="74"/>
      <c r="U33" s="74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52"/>
      <c r="AH33" s="52"/>
      <c r="AI33" s="52"/>
      <c r="AJ33" s="52"/>
      <c r="AK33" s="52"/>
      <c r="AL33" s="52"/>
      <c r="AM33" s="52"/>
      <c r="AN33" s="52"/>
      <c r="AO33" s="52"/>
      <c r="AP33" s="52"/>
      <c r="AQ33" s="52"/>
      <c r="AR33" s="52"/>
      <c r="AS33" s="52"/>
      <c r="AT33" s="52"/>
      <c r="AU33" s="52"/>
      <c r="AV33" s="52"/>
      <c r="AW33" s="52"/>
    </row>
    <row r="34" spans="1:49" s="53" customFormat="1" ht="15" customHeight="1">
      <c r="A34" s="716"/>
      <c r="B34" s="117" t="s">
        <v>795</v>
      </c>
      <c r="C34" s="839"/>
      <c r="D34" s="839"/>
      <c r="E34" s="810"/>
      <c r="F34" s="810"/>
      <c r="G34" s="866"/>
      <c r="H34" s="488">
        <v>4162</v>
      </c>
      <c r="I34" s="669">
        <v>259800</v>
      </c>
      <c r="J34" s="124"/>
      <c r="K34" s="119">
        <f t="shared" si="6"/>
        <v>0</v>
      </c>
      <c r="L34" s="802"/>
      <c r="M34" s="488">
        <f t="shared" si="4"/>
        <v>4162</v>
      </c>
      <c r="N34" s="502">
        <f t="shared" si="5"/>
        <v>0</v>
      </c>
      <c r="O34" s="499" t="s">
        <v>394</v>
      </c>
      <c r="P34" s="498">
        <v>0.3</v>
      </c>
      <c r="Q34" s="504">
        <v>75</v>
      </c>
      <c r="R34" s="52"/>
      <c r="S34" s="74"/>
      <c r="T34" s="74"/>
      <c r="U34" s="74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</row>
    <row r="35" spans="1:49" ht="30.6" customHeight="1">
      <c r="A35" s="811" t="s">
        <v>1912</v>
      </c>
      <c r="B35" s="717"/>
      <c r="C35" s="717"/>
      <c r="D35" s="717"/>
      <c r="E35" s="717"/>
      <c r="F35" s="717"/>
      <c r="G35" s="717"/>
      <c r="H35" s="717"/>
      <c r="I35" s="717"/>
      <c r="J35" s="717"/>
      <c r="K35" s="717"/>
      <c r="L35" s="717"/>
      <c r="M35" s="717"/>
      <c r="N35" s="120"/>
      <c r="O35" s="121"/>
      <c r="P35" s="121"/>
      <c r="Q35" s="253"/>
      <c r="S35" s="74"/>
      <c r="T35" s="74"/>
      <c r="U35" s="74"/>
    </row>
    <row r="36" spans="1:49" ht="30.6" customHeight="1">
      <c r="A36" s="692" t="s">
        <v>566</v>
      </c>
      <c r="B36" s="693"/>
      <c r="C36" s="693"/>
      <c r="D36" s="693"/>
      <c r="E36" s="693"/>
      <c r="F36" s="693"/>
      <c r="G36" s="693"/>
      <c r="H36" s="693"/>
      <c r="I36" s="693"/>
      <c r="J36" s="693"/>
      <c r="K36" s="693"/>
      <c r="L36" s="693"/>
      <c r="M36" s="693"/>
      <c r="N36" s="693"/>
      <c r="O36" s="693"/>
      <c r="P36" s="693"/>
      <c r="Q36" s="694"/>
      <c r="R36" s="62"/>
      <c r="S36" s="74"/>
      <c r="T36" s="74"/>
      <c r="U36" s="74"/>
    </row>
    <row r="37" spans="1:49" ht="15" customHeight="1">
      <c r="A37" s="715" t="s">
        <v>939</v>
      </c>
      <c r="B37" s="117" t="s">
        <v>940</v>
      </c>
      <c r="C37" s="699" t="s">
        <v>398</v>
      </c>
      <c r="D37" s="842" t="s">
        <v>399</v>
      </c>
      <c r="E37" s="780" t="s">
        <v>431</v>
      </c>
      <c r="F37" s="780" t="s">
        <v>432</v>
      </c>
      <c r="G37" s="865">
        <v>1882</v>
      </c>
      <c r="H37" s="488">
        <v>884</v>
      </c>
      <c r="I37" s="669">
        <v>55200</v>
      </c>
      <c r="J37" s="124"/>
      <c r="K37" s="119">
        <f t="shared" ref="K37:K42" si="7">$D$3</f>
        <v>0</v>
      </c>
      <c r="L37" s="802">
        <f>SUM(G37-(G37*K37))</f>
        <v>1882</v>
      </c>
      <c r="M37" s="488">
        <f t="shared" ref="M37:M52" si="8">SUM(H37-(H37*K37))</f>
        <v>884</v>
      </c>
      <c r="N37" s="502">
        <f t="shared" ref="N37:N52" si="9">J37*M37</f>
        <v>0</v>
      </c>
      <c r="O37" s="499" t="s">
        <v>509</v>
      </c>
      <c r="P37" s="498">
        <v>0.317</v>
      </c>
      <c r="Q37" s="503">
        <v>33</v>
      </c>
      <c r="S37" s="74"/>
      <c r="T37" s="74"/>
      <c r="U37" s="74"/>
    </row>
    <row r="38" spans="1:49" ht="15" customHeight="1">
      <c r="A38" s="716"/>
      <c r="B38" s="117" t="s">
        <v>805</v>
      </c>
      <c r="C38" s="847"/>
      <c r="D38" s="835"/>
      <c r="E38" s="780"/>
      <c r="F38" s="780"/>
      <c r="G38" s="866"/>
      <c r="H38" s="488">
        <v>998</v>
      </c>
      <c r="I38" s="669">
        <v>62300</v>
      </c>
      <c r="J38" s="124"/>
      <c r="K38" s="119">
        <f t="shared" si="7"/>
        <v>0</v>
      </c>
      <c r="L38" s="802"/>
      <c r="M38" s="488">
        <f t="shared" si="8"/>
        <v>998</v>
      </c>
      <c r="N38" s="502">
        <f t="shared" si="9"/>
        <v>0</v>
      </c>
      <c r="O38" s="499" t="s">
        <v>298</v>
      </c>
      <c r="P38" s="498">
        <v>0.126</v>
      </c>
      <c r="Q38" s="504">
        <v>36</v>
      </c>
      <c r="S38" s="74"/>
      <c r="T38" s="74"/>
      <c r="U38" s="74"/>
    </row>
    <row r="39" spans="1:49" ht="15" customHeight="1">
      <c r="A39" s="715" t="s">
        <v>947</v>
      </c>
      <c r="B39" s="117" t="s">
        <v>941</v>
      </c>
      <c r="C39" s="699" t="s">
        <v>1857</v>
      </c>
      <c r="D39" s="842" t="s">
        <v>1858</v>
      </c>
      <c r="E39" s="780" t="s">
        <v>47</v>
      </c>
      <c r="F39" s="780" t="s">
        <v>513</v>
      </c>
      <c r="G39" s="865">
        <v>2240</v>
      </c>
      <c r="H39" s="488">
        <v>1049</v>
      </c>
      <c r="I39" s="669">
        <v>65500</v>
      </c>
      <c r="J39" s="124"/>
      <c r="K39" s="119">
        <f t="shared" si="7"/>
        <v>0</v>
      </c>
      <c r="L39" s="802">
        <f>SUM(G39-(G39*K39))</f>
        <v>2240</v>
      </c>
      <c r="M39" s="488">
        <f t="shared" si="8"/>
        <v>1049</v>
      </c>
      <c r="N39" s="502">
        <f t="shared" si="9"/>
        <v>0</v>
      </c>
      <c r="O39" s="499" t="s">
        <v>509</v>
      </c>
      <c r="P39" s="498">
        <v>0.317</v>
      </c>
      <c r="Q39" s="503">
        <v>33</v>
      </c>
      <c r="S39" s="74"/>
      <c r="T39" s="74"/>
      <c r="U39" s="74"/>
    </row>
    <row r="40" spans="1:49" ht="15" customHeight="1">
      <c r="A40" s="716"/>
      <c r="B40" s="117" t="s">
        <v>806</v>
      </c>
      <c r="C40" s="847"/>
      <c r="D40" s="835"/>
      <c r="E40" s="780"/>
      <c r="F40" s="780"/>
      <c r="G40" s="866"/>
      <c r="H40" s="488">
        <v>1191</v>
      </c>
      <c r="I40" s="669">
        <v>74400</v>
      </c>
      <c r="J40" s="124"/>
      <c r="K40" s="119">
        <f t="shared" si="7"/>
        <v>0</v>
      </c>
      <c r="L40" s="802"/>
      <c r="M40" s="488">
        <f t="shared" si="8"/>
        <v>1191</v>
      </c>
      <c r="N40" s="502">
        <f t="shared" si="9"/>
        <v>0</v>
      </c>
      <c r="O40" s="499" t="s">
        <v>299</v>
      </c>
      <c r="P40" s="498">
        <v>0.249</v>
      </c>
      <c r="Q40" s="504">
        <v>40</v>
      </c>
      <c r="S40" s="74"/>
      <c r="T40" s="74"/>
      <c r="U40" s="74"/>
    </row>
    <row r="41" spans="1:49" ht="15" customHeight="1">
      <c r="A41" s="715" t="s">
        <v>948</v>
      </c>
      <c r="B41" s="117" t="s">
        <v>942</v>
      </c>
      <c r="C41" s="699" t="s">
        <v>1859</v>
      </c>
      <c r="D41" s="842" t="s">
        <v>1860</v>
      </c>
      <c r="E41" s="780" t="s">
        <v>449</v>
      </c>
      <c r="F41" s="780" t="s">
        <v>215</v>
      </c>
      <c r="G41" s="865">
        <v>2515</v>
      </c>
      <c r="H41" s="488">
        <v>1112</v>
      </c>
      <c r="I41" s="669">
        <v>69400</v>
      </c>
      <c r="J41" s="124"/>
      <c r="K41" s="119">
        <f t="shared" si="7"/>
        <v>0</v>
      </c>
      <c r="L41" s="802">
        <f>SUM(G41-(G41*K41))</f>
        <v>2515</v>
      </c>
      <c r="M41" s="488">
        <f t="shared" si="8"/>
        <v>1112</v>
      </c>
      <c r="N41" s="502">
        <f t="shared" si="9"/>
        <v>0</v>
      </c>
      <c r="O41" s="499" t="s">
        <v>510</v>
      </c>
      <c r="P41" s="498">
        <v>0.40200000000000002</v>
      </c>
      <c r="Q41" s="503">
        <v>41</v>
      </c>
      <c r="S41" s="74"/>
      <c r="T41" s="74"/>
      <c r="U41" s="74"/>
    </row>
    <row r="42" spans="1:49" ht="15" customHeight="1">
      <c r="A42" s="716"/>
      <c r="B42" s="117" t="s">
        <v>807</v>
      </c>
      <c r="C42" s="847"/>
      <c r="D42" s="835"/>
      <c r="E42" s="780"/>
      <c r="F42" s="780"/>
      <c r="G42" s="866"/>
      <c r="H42" s="488">
        <v>1403</v>
      </c>
      <c r="I42" s="669">
        <v>87600</v>
      </c>
      <c r="J42" s="124"/>
      <c r="K42" s="119">
        <f t="shared" si="7"/>
        <v>0</v>
      </c>
      <c r="L42" s="802"/>
      <c r="M42" s="488">
        <f t="shared" si="8"/>
        <v>1403</v>
      </c>
      <c r="N42" s="502">
        <f t="shared" si="9"/>
        <v>0</v>
      </c>
      <c r="O42" s="499" t="s">
        <v>299</v>
      </c>
      <c r="P42" s="498">
        <v>0.249</v>
      </c>
      <c r="Q42" s="504">
        <v>42</v>
      </c>
      <c r="S42" s="74"/>
      <c r="T42" s="74"/>
      <c r="U42" s="74"/>
    </row>
    <row r="43" spans="1:49" s="53" customFormat="1" ht="15" customHeight="1">
      <c r="A43" s="715" t="s">
        <v>949</v>
      </c>
      <c r="B43" s="117" t="s">
        <v>943</v>
      </c>
      <c r="C43" s="810" t="s">
        <v>1861</v>
      </c>
      <c r="D43" s="810" t="s">
        <v>1862</v>
      </c>
      <c r="E43" s="810" t="s">
        <v>519</v>
      </c>
      <c r="F43" s="810" t="s">
        <v>148</v>
      </c>
      <c r="G43" s="865">
        <v>3405</v>
      </c>
      <c r="H43" s="488">
        <v>1347</v>
      </c>
      <c r="I43" s="669">
        <v>84100</v>
      </c>
      <c r="J43" s="124"/>
      <c r="K43" s="119">
        <f t="shared" ref="K43:K52" si="10">$D$3</f>
        <v>0</v>
      </c>
      <c r="L43" s="802">
        <f>SUM(G43-(G43*K43))</f>
        <v>3405</v>
      </c>
      <c r="M43" s="488">
        <f t="shared" si="8"/>
        <v>1347</v>
      </c>
      <c r="N43" s="502">
        <f t="shared" si="9"/>
        <v>0</v>
      </c>
      <c r="O43" s="499" t="s">
        <v>510</v>
      </c>
      <c r="P43" s="498">
        <v>0.40200000000000002</v>
      </c>
      <c r="Q43" s="503">
        <v>41</v>
      </c>
      <c r="R43" s="52"/>
      <c r="S43" s="74"/>
      <c r="T43" s="74"/>
      <c r="U43" s="74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</row>
    <row r="44" spans="1:49" s="53" customFormat="1" ht="15" customHeight="1">
      <c r="A44" s="715"/>
      <c r="B44" s="117" t="s">
        <v>808</v>
      </c>
      <c r="C44" s="810"/>
      <c r="D44" s="810"/>
      <c r="E44" s="810"/>
      <c r="F44" s="810"/>
      <c r="G44" s="866"/>
      <c r="H44" s="488">
        <v>2058</v>
      </c>
      <c r="I44" s="669">
        <v>128500</v>
      </c>
      <c r="J44" s="124"/>
      <c r="K44" s="119">
        <f t="shared" si="10"/>
        <v>0</v>
      </c>
      <c r="L44" s="802"/>
      <c r="M44" s="488">
        <f t="shared" si="8"/>
        <v>2058</v>
      </c>
      <c r="N44" s="502">
        <f t="shared" si="9"/>
        <v>0</v>
      </c>
      <c r="O44" s="499" t="s">
        <v>389</v>
      </c>
      <c r="P44" s="498">
        <v>0.23699999999999999</v>
      </c>
      <c r="Q44" s="504">
        <v>61</v>
      </c>
      <c r="R44" s="52"/>
      <c r="S44" s="74"/>
      <c r="T44" s="74"/>
      <c r="U44" s="74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</row>
    <row r="45" spans="1:49" s="53" customFormat="1" ht="15" customHeight="1">
      <c r="A45" s="715" t="s">
        <v>950</v>
      </c>
      <c r="B45" s="117" t="s">
        <v>944</v>
      </c>
      <c r="C45" s="780" t="s">
        <v>1863</v>
      </c>
      <c r="D45" s="780" t="s">
        <v>1864</v>
      </c>
      <c r="E45" s="810" t="s">
        <v>216</v>
      </c>
      <c r="F45" s="810" t="s">
        <v>520</v>
      </c>
      <c r="G45" s="865">
        <v>3849</v>
      </c>
      <c r="H45" s="488">
        <v>1588</v>
      </c>
      <c r="I45" s="669">
        <v>99100</v>
      </c>
      <c r="J45" s="124"/>
      <c r="K45" s="119">
        <f t="shared" si="10"/>
        <v>0</v>
      </c>
      <c r="L45" s="802">
        <f>SUM(G45-(G45*K45))</f>
        <v>3849</v>
      </c>
      <c r="M45" s="488">
        <f t="shared" si="8"/>
        <v>1588</v>
      </c>
      <c r="N45" s="502">
        <f t="shared" si="9"/>
        <v>0</v>
      </c>
      <c r="O45" s="499" t="s">
        <v>518</v>
      </c>
      <c r="P45" s="491">
        <v>0.48599999999999999</v>
      </c>
      <c r="Q45" s="504">
        <v>48</v>
      </c>
      <c r="R45" s="52"/>
      <c r="S45" s="74"/>
      <c r="T45" s="74"/>
      <c r="U45" s="74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</row>
    <row r="46" spans="1:49" s="53" customFormat="1" ht="15" customHeight="1">
      <c r="A46" s="715"/>
      <c r="B46" s="117" t="s">
        <v>809</v>
      </c>
      <c r="C46" s="780"/>
      <c r="D46" s="780"/>
      <c r="E46" s="810"/>
      <c r="F46" s="810"/>
      <c r="G46" s="866"/>
      <c r="H46" s="488">
        <v>2261</v>
      </c>
      <c r="I46" s="669">
        <v>141100</v>
      </c>
      <c r="J46" s="124"/>
      <c r="K46" s="119">
        <f t="shared" si="10"/>
        <v>0</v>
      </c>
      <c r="L46" s="802"/>
      <c r="M46" s="488">
        <f t="shared" si="8"/>
        <v>2261</v>
      </c>
      <c r="N46" s="502">
        <f t="shared" si="9"/>
        <v>0</v>
      </c>
      <c r="O46" s="499" t="s">
        <v>389</v>
      </c>
      <c r="P46" s="498">
        <v>0.23699999999999999</v>
      </c>
      <c r="Q46" s="504">
        <v>61</v>
      </c>
      <c r="R46" s="52"/>
      <c r="S46" s="74"/>
      <c r="T46" s="74"/>
      <c r="U46" s="74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</row>
    <row r="47" spans="1:49" s="53" customFormat="1" ht="15" customHeight="1">
      <c r="A47" s="845" t="s">
        <v>951</v>
      </c>
      <c r="B47" s="117" t="s">
        <v>944</v>
      </c>
      <c r="C47" s="780" t="s">
        <v>1863</v>
      </c>
      <c r="D47" s="780" t="s">
        <v>1864</v>
      </c>
      <c r="E47" s="810" t="s">
        <v>216</v>
      </c>
      <c r="F47" s="810" t="s">
        <v>520</v>
      </c>
      <c r="G47" s="865">
        <v>4187</v>
      </c>
      <c r="H47" s="488">
        <v>1588</v>
      </c>
      <c r="I47" s="669">
        <v>99100</v>
      </c>
      <c r="J47" s="124"/>
      <c r="K47" s="119">
        <f t="shared" si="10"/>
        <v>0</v>
      </c>
      <c r="L47" s="802">
        <f>SUM(G47-(G47*K47))</f>
        <v>4187</v>
      </c>
      <c r="M47" s="488">
        <f t="shared" si="8"/>
        <v>1588</v>
      </c>
      <c r="N47" s="502">
        <f t="shared" si="9"/>
        <v>0</v>
      </c>
      <c r="O47" s="499" t="s">
        <v>518</v>
      </c>
      <c r="P47" s="491">
        <v>0.48599999999999999</v>
      </c>
      <c r="Q47" s="504">
        <v>48</v>
      </c>
      <c r="R47" s="52"/>
      <c r="S47" s="74"/>
      <c r="T47" s="74"/>
      <c r="U47" s="74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</row>
    <row r="48" spans="1:49" s="53" customFormat="1" ht="15" customHeight="1">
      <c r="A48" s="845"/>
      <c r="B48" s="117" t="s">
        <v>810</v>
      </c>
      <c r="C48" s="780"/>
      <c r="D48" s="780"/>
      <c r="E48" s="810"/>
      <c r="F48" s="810"/>
      <c r="G48" s="866"/>
      <c r="H48" s="488">
        <v>2599</v>
      </c>
      <c r="I48" s="669">
        <v>162200</v>
      </c>
      <c r="J48" s="124"/>
      <c r="K48" s="119">
        <f t="shared" si="10"/>
        <v>0</v>
      </c>
      <c r="L48" s="802"/>
      <c r="M48" s="488">
        <f t="shared" si="8"/>
        <v>2599</v>
      </c>
      <c r="N48" s="502">
        <f t="shared" si="9"/>
        <v>0</v>
      </c>
      <c r="O48" s="499" t="s">
        <v>389</v>
      </c>
      <c r="P48" s="498">
        <v>0.23699999999999999</v>
      </c>
      <c r="Q48" s="504">
        <v>62</v>
      </c>
      <c r="R48" s="52"/>
      <c r="S48" s="74"/>
      <c r="T48" s="74"/>
      <c r="U48" s="74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  <c r="AU48" s="52"/>
      <c r="AV48" s="52"/>
      <c r="AW48" s="52"/>
    </row>
    <row r="49" spans="1:49" s="53" customFormat="1" ht="15" customHeight="1">
      <c r="A49" s="715" t="s">
        <v>952</v>
      </c>
      <c r="B49" s="117" t="s">
        <v>945</v>
      </c>
      <c r="C49" s="780" t="s">
        <v>1865</v>
      </c>
      <c r="D49" s="780" t="s">
        <v>1866</v>
      </c>
      <c r="E49" s="810" t="s">
        <v>521</v>
      </c>
      <c r="F49" s="810" t="s">
        <v>522</v>
      </c>
      <c r="G49" s="865">
        <v>4359</v>
      </c>
      <c r="H49" s="488">
        <v>1876</v>
      </c>
      <c r="I49" s="669">
        <v>117100</v>
      </c>
      <c r="J49" s="124"/>
      <c r="K49" s="119">
        <f t="shared" si="10"/>
        <v>0</v>
      </c>
      <c r="L49" s="802">
        <f>SUM(G49-(G49*K49))</f>
        <v>4359</v>
      </c>
      <c r="M49" s="488">
        <f t="shared" si="8"/>
        <v>1876</v>
      </c>
      <c r="N49" s="502">
        <f t="shared" si="9"/>
        <v>0</v>
      </c>
      <c r="O49" s="499" t="s">
        <v>518</v>
      </c>
      <c r="P49" s="491">
        <v>0.48599999999999999</v>
      </c>
      <c r="Q49" s="504">
        <v>48</v>
      </c>
      <c r="R49" s="52"/>
      <c r="S49" s="74"/>
      <c r="T49" s="74"/>
      <c r="U49" s="74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</row>
    <row r="50" spans="1:49" s="53" customFormat="1" ht="15" customHeight="1">
      <c r="A50" s="715"/>
      <c r="B50" s="117" t="s">
        <v>811</v>
      </c>
      <c r="C50" s="780"/>
      <c r="D50" s="780"/>
      <c r="E50" s="810"/>
      <c r="F50" s="810"/>
      <c r="G50" s="866"/>
      <c r="H50" s="488">
        <v>2483</v>
      </c>
      <c r="I50" s="669">
        <v>155000</v>
      </c>
      <c r="J50" s="124"/>
      <c r="K50" s="119">
        <f t="shared" si="10"/>
        <v>0</v>
      </c>
      <c r="L50" s="802"/>
      <c r="M50" s="488">
        <f t="shared" si="8"/>
        <v>2483</v>
      </c>
      <c r="N50" s="502">
        <f t="shared" si="9"/>
        <v>0</v>
      </c>
      <c r="O50" s="499" t="s">
        <v>394</v>
      </c>
      <c r="P50" s="498">
        <v>0.3</v>
      </c>
      <c r="Q50" s="504">
        <v>71</v>
      </c>
      <c r="R50" s="52"/>
      <c r="S50" s="74"/>
      <c r="T50" s="74"/>
      <c r="U50" s="74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  <c r="AU50" s="52"/>
      <c r="AV50" s="52"/>
      <c r="AW50" s="52"/>
    </row>
    <row r="51" spans="1:49" s="53" customFormat="1" ht="15" customHeight="1">
      <c r="A51" s="845" t="s">
        <v>953</v>
      </c>
      <c r="B51" s="117" t="s">
        <v>945</v>
      </c>
      <c r="C51" s="780" t="s">
        <v>1865</v>
      </c>
      <c r="D51" s="780" t="s">
        <v>1866</v>
      </c>
      <c r="E51" s="810" t="s">
        <v>521</v>
      </c>
      <c r="F51" s="810" t="s">
        <v>522</v>
      </c>
      <c r="G51" s="865">
        <v>4731</v>
      </c>
      <c r="H51" s="488">
        <v>1876</v>
      </c>
      <c r="I51" s="669">
        <v>117100</v>
      </c>
      <c r="J51" s="124"/>
      <c r="K51" s="119">
        <f t="shared" si="10"/>
        <v>0</v>
      </c>
      <c r="L51" s="802">
        <f>SUM(G51-(G51*K51))</f>
        <v>4731</v>
      </c>
      <c r="M51" s="488">
        <f t="shared" si="8"/>
        <v>1876</v>
      </c>
      <c r="N51" s="502">
        <f t="shared" si="9"/>
        <v>0</v>
      </c>
      <c r="O51" s="499" t="s">
        <v>518</v>
      </c>
      <c r="P51" s="491">
        <v>0.48599999999999999</v>
      </c>
      <c r="Q51" s="504">
        <v>48</v>
      </c>
      <c r="R51" s="52"/>
      <c r="S51" s="74"/>
      <c r="T51" s="74"/>
      <c r="U51" s="74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  <c r="AU51" s="52"/>
      <c r="AV51" s="52"/>
      <c r="AW51" s="52"/>
    </row>
    <row r="52" spans="1:49" s="53" customFormat="1" ht="15" customHeight="1">
      <c r="A52" s="845"/>
      <c r="B52" s="117" t="s">
        <v>812</v>
      </c>
      <c r="C52" s="780"/>
      <c r="D52" s="780"/>
      <c r="E52" s="810"/>
      <c r="F52" s="810"/>
      <c r="G52" s="866"/>
      <c r="H52" s="488">
        <v>2855</v>
      </c>
      <c r="I52" s="669">
        <v>178200</v>
      </c>
      <c r="J52" s="124"/>
      <c r="K52" s="119">
        <f t="shared" si="10"/>
        <v>0</v>
      </c>
      <c r="L52" s="802"/>
      <c r="M52" s="488">
        <f t="shared" si="8"/>
        <v>2855</v>
      </c>
      <c r="N52" s="502">
        <f t="shared" si="9"/>
        <v>0</v>
      </c>
      <c r="O52" s="499" t="s">
        <v>394</v>
      </c>
      <c r="P52" s="498">
        <v>0.3</v>
      </c>
      <c r="Q52" s="504">
        <v>72</v>
      </c>
      <c r="R52" s="52"/>
      <c r="S52" s="74"/>
      <c r="T52" s="74"/>
      <c r="U52" s="74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  <c r="AU52" s="52"/>
      <c r="AV52" s="52"/>
      <c r="AW52" s="52"/>
    </row>
    <row r="53" spans="1:49" ht="30" customHeight="1">
      <c r="A53" s="811" t="s">
        <v>1913</v>
      </c>
      <c r="B53" s="717"/>
      <c r="C53" s="717"/>
      <c r="D53" s="717"/>
      <c r="E53" s="717"/>
      <c r="F53" s="717"/>
      <c r="G53" s="717"/>
      <c r="H53" s="717"/>
      <c r="I53" s="717"/>
      <c r="J53" s="717"/>
      <c r="K53" s="717"/>
      <c r="L53" s="717"/>
      <c r="M53" s="717"/>
      <c r="N53" s="120"/>
      <c r="O53" s="121"/>
      <c r="P53" s="121"/>
      <c r="Q53" s="253"/>
      <c r="S53" s="74"/>
      <c r="T53" s="74"/>
      <c r="U53" s="74"/>
    </row>
    <row r="54" spans="1:49" ht="30" customHeight="1">
      <c r="A54" s="692" t="s">
        <v>1915</v>
      </c>
      <c r="B54" s="693"/>
      <c r="C54" s="693"/>
      <c r="D54" s="693"/>
      <c r="E54" s="693"/>
      <c r="F54" s="693"/>
      <c r="G54" s="693"/>
      <c r="H54" s="693"/>
      <c r="I54" s="693"/>
      <c r="J54" s="693"/>
      <c r="K54" s="693"/>
      <c r="L54" s="693"/>
      <c r="M54" s="693"/>
      <c r="N54" s="693"/>
      <c r="O54" s="693"/>
      <c r="P54" s="693"/>
      <c r="Q54" s="694"/>
      <c r="R54" s="62"/>
      <c r="S54" s="74"/>
      <c r="T54" s="74"/>
      <c r="U54" s="74"/>
    </row>
    <row r="55" spans="1:49" ht="15" customHeight="1">
      <c r="A55" s="715" t="s">
        <v>955</v>
      </c>
      <c r="B55" s="117" t="s">
        <v>956</v>
      </c>
      <c r="C55" s="810" t="s">
        <v>1851</v>
      </c>
      <c r="D55" s="810" t="s">
        <v>1852</v>
      </c>
      <c r="E55" s="810" t="s">
        <v>35</v>
      </c>
      <c r="F55" s="810" t="s">
        <v>46</v>
      </c>
      <c r="G55" s="865">
        <v>3712</v>
      </c>
      <c r="H55" s="488">
        <v>1856</v>
      </c>
      <c r="I55" s="669">
        <v>115900</v>
      </c>
      <c r="J55" s="124"/>
      <c r="K55" s="119">
        <f t="shared" ref="K55:K66" si="11">$D$3</f>
        <v>0</v>
      </c>
      <c r="L55" s="802">
        <f>SUM(G55-(G55*K55))</f>
        <v>3712</v>
      </c>
      <c r="M55" s="488">
        <f t="shared" ref="M55:M66" si="12">SUM(H55-(H55*K55))</f>
        <v>1856</v>
      </c>
      <c r="N55" s="502">
        <f t="shared" ref="N55:N66" si="13">J55*M55</f>
        <v>0</v>
      </c>
      <c r="O55" s="499" t="s">
        <v>112</v>
      </c>
      <c r="P55" s="498">
        <v>0.45200000000000001</v>
      </c>
      <c r="Q55" s="503">
        <v>58</v>
      </c>
      <c r="S55" s="74"/>
      <c r="T55" s="74"/>
      <c r="U55" s="74"/>
    </row>
    <row r="56" spans="1:49" ht="15" customHeight="1">
      <c r="A56" s="715"/>
      <c r="B56" s="117" t="s">
        <v>838</v>
      </c>
      <c r="C56" s="810"/>
      <c r="D56" s="810"/>
      <c r="E56" s="810"/>
      <c r="F56" s="810"/>
      <c r="G56" s="866"/>
      <c r="H56" s="488">
        <v>1856</v>
      </c>
      <c r="I56" s="669">
        <v>115900</v>
      </c>
      <c r="J56" s="124"/>
      <c r="K56" s="119">
        <f t="shared" si="11"/>
        <v>0</v>
      </c>
      <c r="L56" s="802"/>
      <c r="M56" s="488">
        <f t="shared" si="12"/>
        <v>1856</v>
      </c>
      <c r="N56" s="502">
        <f t="shared" si="13"/>
        <v>0</v>
      </c>
      <c r="O56" s="499" t="s">
        <v>101</v>
      </c>
      <c r="P56" s="491">
        <v>0.45300000000000001</v>
      </c>
      <c r="Q56" s="504">
        <v>68</v>
      </c>
      <c r="S56" s="74"/>
      <c r="T56" s="74"/>
      <c r="U56" s="74"/>
      <c r="V56" s="641"/>
    </row>
    <row r="57" spans="1:49" s="55" customFormat="1" ht="15" customHeight="1">
      <c r="A57" s="715" t="s">
        <v>960</v>
      </c>
      <c r="B57" s="117" t="s">
        <v>957</v>
      </c>
      <c r="C57" s="780" t="s">
        <v>1867</v>
      </c>
      <c r="D57" s="780" t="s">
        <v>1868</v>
      </c>
      <c r="E57" s="780" t="s">
        <v>35</v>
      </c>
      <c r="F57" s="780" t="s">
        <v>54</v>
      </c>
      <c r="G57" s="865">
        <v>4738</v>
      </c>
      <c r="H57" s="488">
        <v>2480</v>
      </c>
      <c r="I57" s="669">
        <v>154800</v>
      </c>
      <c r="J57" s="124"/>
      <c r="K57" s="119">
        <f t="shared" si="11"/>
        <v>0</v>
      </c>
      <c r="L57" s="802">
        <f>SUM(G57-(G57*K57))</f>
        <v>4738</v>
      </c>
      <c r="M57" s="488">
        <f t="shared" si="12"/>
        <v>2480</v>
      </c>
      <c r="N57" s="502">
        <f t="shared" si="13"/>
        <v>0</v>
      </c>
      <c r="O57" s="499" t="s">
        <v>112</v>
      </c>
      <c r="P57" s="491">
        <v>0.45200000000000001</v>
      </c>
      <c r="Q57" s="504">
        <v>58</v>
      </c>
      <c r="R57" s="52"/>
      <c r="S57" s="74"/>
      <c r="T57" s="74"/>
      <c r="U57" s="74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  <c r="AU57" s="52"/>
      <c r="AV57" s="52"/>
      <c r="AW57" s="52"/>
    </row>
    <row r="58" spans="1:49" s="55" customFormat="1" ht="15" customHeight="1">
      <c r="A58" s="715"/>
      <c r="B58" s="117" t="s">
        <v>840</v>
      </c>
      <c r="C58" s="780"/>
      <c r="D58" s="780"/>
      <c r="E58" s="780"/>
      <c r="F58" s="780"/>
      <c r="G58" s="866"/>
      <c r="H58" s="488">
        <v>2258</v>
      </c>
      <c r="I58" s="669">
        <v>140900</v>
      </c>
      <c r="J58" s="124"/>
      <c r="K58" s="119">
        <f t="shared" si="11"/>
        <v>0</v>
      </c>
      <c r="L58" s="802"/>
      <c r="M58" s="488">
        <f t="shared" si="12"/>
        <v>2258</v>
      </c>
      <c r="N58" s="502">
        <f t="shared" si="13"/>
        <v>0</v>
      </c>
      <c r="O58" s="499" t="s">
        <v>202</v>
      </c>
      <c r="P58" s="491">
        <v>0.45300000000000001</v>
      </c>
      <c r="Q58" s="504">
        <v>68</v>
      </c>
      <c r="R58" s="52"/>
      <c r="S58" s="74"/>
      <c r="T58" s="74"/>
      <c r="U58" s="74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  <c r="AU58" s="52"/>
      <c r="AV58" s="52"/>
      <c r="AW58" s="52"/>
    </row>
    <row r="59" spans="1:49" s="53" customFormat="1" ht="15" customHeight="1">
      <c r="A59" s="845" t="s">
        <v>961</v>
      </c>
      <c r="B59" s="117" t="s">
        <v>958</v>
      </c>
      <c r="C59" s="810" t="s">
        <v>1869</v>
      </c>
      <c r="D59" s="810" t="s">
        <v>1870</v>
      </c>
      <c r="E59" s="810" t="s">
        <v>58</v>
      </c>
      <c r="F59" s="810" t="s">
        <v>59</v>
      </c>
      <c r="G59" s="865">
        <v>5014</v>
      </c>
      <c r="H59" s="488">
        <v>2480</v>
      </c>
      <c r="I59" s="669">
        <v>154800</v>
      </c>
      <c r="J59" s="124"/>
      <c r="K59" s="119">
        <f t="shared" si="11"/>
        <v>0</v>
      </c>
      <c r="L59" s="802">
        <f>SUM(G59-(G59*K59))</f>
        <v>5014</v>
      </c>
      <c r="M59" s="488">
        <f t="shared" si="12"/>
        <v>2480</v>
      </c>
      <c r="N59" s="502">
        <f t="shared" si="13"/>
        <v>0</v>
      </c>
      <c r="O59" s="499" t="s">
        <v>112</v>
      </c>
      <c r="P59" s="491">
        <v>0.45200000000000001</v>
      </c>
      <c r="Q59" s="504">
        <v>58</v>
      </c>
      <c r="R59" s="52"/>
      <c r="S59" s="74"/>
      <c r="T59" s="74"/>
      <c r="U59" s="74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  <c r="AU59" s="52"/>
      <c r="AV59" s="52"/>
      <c r="AW59" s="52"/>
    </row>
    <row r="60" spans="1:49" s="53" customFormat="1" ht="15" customHeight="1">
      <c r="A60" s="845"/>
      <c r="B60" s="117" t="s">
        <v>842</v>
      </c>
      <c r="C60" s="839"/>
      <c r="D60" s="839"/>
      <c r="E60" s="810"/>
      <c r="F60" s="810"/>
      <c r="G60" s="866"/>
      <c r="H60" s="488">
        <v>2534</v>
      </c>
      <c r="I60" s="669">
        <v>158200</v>
      </c>
      <c r="J60" s="124"/>
      <c r="K60" s="119">
        <f t="shared" si="11"/>
        <v>0</v>
      </c>
      <c r="L60" s="802"/>
      <c r="M60" s="488">
        <f t="shared" si="12"/>
        <v>2534</v>
      </c>
      <c r="N60" s="502">
        <f t="shared" si="13"/>
        <v>0</v>
      </c>
      <c r="O60" s="499" t="s">
        <v>117</v>
      </c>
      <c r="P60" s="491">
        <v>0.66900000000000004</v>
      </c>
      <c r="Q60" s="504">
        <v>117</v>
      </c>
      <c r="R60" s="52"/>
      <c r="S60" s="74"/>
      <c r="T60" s="74"/>
      <c r="U60" s="74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  <c r="AU60" s="52"/>
      <c r="AV60" s="52"/>
      <c r="AW60" s="52"/>
    </row>
    <row r="61" spans="1:49" s="53" customFormat="1" ht="15" customHeight="1">
      <c r="A61" s="715" t="s">
        <v>962</v>
      </c>
      <c r="B61" s="117" t="s">
        <v>959</v>
      </c>
      <c r="C61" s="780" t="s">
        <v>1871</v>
      </c>
      <c r="D61" s="780" t="s">
        <v>1872</v>
      </c>
      <c r="E61" s="780" t="s">
        <v>35</v>
      </c>
      <c r="F61" s="780" t="s">
        <v>46</v>
      </c>
      <c r="G61" s="865">
        <v>5320</v>
      </c>
      <c r="H61" s="488">
        <v>2481</v>
      </c>
      <c r="I61" s="669">
        <v>154900</v>
      </c>
      <c r="J61" s="124"/>
      <c r="K61" s="119">
        <f t="shared" si="11"/>
        <v>0</v>
      </c>
      <c r="L61" s="802">
        <f>SUM(G61-(G61*K61))</f>
        <v>5320</v>
      </c>
      <c r="M61" s="488">
        <f t="shared" si="12"/>
        <v>2481</v>
      </c>
      <c r="N61" s="502">
        <f t="shared" si="13"/>
        <v>0</v>
      </c>
      <c r="O61" s="499" t="s">
        <v>112</v>
      </c>
      <c r="P61" s="491">
        <v>0.45200000000000001</v>
      </c>
      <c r="Q61" s="504">
        <v>58</v>
      </c>
      <c r="R61" s="52"/>
      <c r="S61" s="74"/>
      <c r="T61" s="74"/>
      <c r="U61" s="74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  <c r="AU61" s="52"/>
      <c r="AV61" s="52"/>
      <c r="AW61" s="52"/>
    </row>
    <row r="62" spans="1:49" ht="15" customHeight="1">
      <c r="A62" s="715"/>
      <c r="B62" s="117" t="s">
        <v>848</v>
      </c>
      <c r="C62" s="780"/>
      <c r="D62" s="780"/>
      <c r="E62" s="780"/>
      <c r="F62" s="780"/>
      <c r="G62" s="866"/>
      <c r="H62" s="488">
        <v>2839</v>
      </c>
      <c r="I62" s="669">
        <v>177200</v>
      </c>
      <c r="J62" s="124"/>
      <c r="K62" s="119">
        <f t="shared" si="11"/>
        <v>0</v>
      </c>
      <c r="L62" s="802"/>
      <c r="M62" s="488">
        <f t="shared" si="12"/>
        <v>2839</v>
      </c>
      <c r="N62" s="502">
        <f t="shared" si="13"/>
        <v>0</v>
      </c>
      <c r="O62" s="499" t="s">
        <v>108</v>
      </c>
      <c r="P62" s="491">
        <v>0.66900000000000004</v>
      </c>
      <c r="Q62" s="504">
        <v>94</v>
      </c>
      <c r="S62" s="74"/>
      <c r="T62" s="74"/>
      <c r="U62" s="74"/>
    </row>
    <row r="63" spans="1:49" s="53" customFormat="1" ht="15" customHeight="1">
      <c r="A63" s="845" t="s">
        <v>963</v>
      </c>
      <c r="B63" s="117" t="s">
        <v>959</v>
      </c>
      <c r="C63" s="733" t="s">
        <v>1801</v>
      </c>
      <c r="D63" s="733" t="s">
        <v>1802</v>
      </c>
      <c r="E63" s="810" t="s">
        <v>35</v>
      </c>
      <c r="F63" s="810" t="s">
        <v>46</v>
      </c>
      <c r="G63" s="865">
        <v>5553</v>
      </c>
      <c r="H63" s="488">
        <v>2481</v>
      </c>
      <c r="I63" s="669">
        <v>154900</v>
      </c>
      <c r="J63" s="124"/>
      <c r="K63" s="119">
        <f t="shared" si="11"/>
        <v>0</v>
      </c>
      <c r="L63" s="802">
        <f>SUM(G63-(G63*K63))</f>
        <v>5553</v>
      </c>
      <c r="M63" s="488">
        <f t="shared" si="12"/>
        <v>2481</v>
      </c>
      <c r="N63" s="502">
        <f t="shared" si="13"/>
        <v>0</v>
      </c>
      <c r="O63" s="499" t="s">
        <v>112</v>
      </c>
      <c r="P63" s="491">
        <v>0.45200000000000001</v>
      </c>
      <c r="Q63" s="504">
        <v>58</v>
      </c>
      <c r="R63" s="52"/>
      <c r="S63" s="74"/>
      <c r="T63" s="74"/>
      <c r="U63" s="74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</row>
    <row r="64" spans="1:49" s="53" customFormat="1" ht="15" customHeight="1">
      <c r="A64" s="845"/>
      <c r="B64" s="117" t="s">
        <v>849</v>
      </c>
      <c r="C64" s="846"/>
      <c r="D64" s="846"/>
      <c r="E64" s="810"/>
      <c r="F64" s="810"/>
      <c r="G64" s="866"/>
      <c r="H64" s="488">
        <v>3072</v>
      </c>
      <c r="I64" s="669">
        <v>191700</v>
      </c>
      <c r="J64" s="124"/>
      <c r="K64" s="119">
        <f t="shared" si="11"/>
        <v>0</v>
      </c>
      <c r="L64" s="802"/>
      <c r="M64" s="488">
        <f t="shared" si="12"/>
        <v>3072</v>
      </c>
      <c r="N64" s="502">
        <f t="shared" si="13"/>
        <v>0</v>
      </c>
      <c r="O64" s="499" t="s">
        <v>108</v>
      </c>
      <c r="P64" s="491">
        <v>0.66900000000000004</v>
      </c>
      <c r="Q64" s="504">
        <v>117</v>
      </c>
      <c r="R64" s="52"/>
      <c r="S64" s="74"/>
      <c r="T64" s="74"/>
      <c r="U64" s="74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  <c r="AU64" s="52"/>
      <c r="AV64" s="52"/>
      <c r="AW64" s="52"/>
    </row>
    <row r="65" spans="1:57" s="53" customFormat="1" ht="15" customHeight="1">
      <c r="A65" s="715" t="s">
        <v>964</v>
      </c>
      <c r="B65" s="111" t="s">
        <v>965</v>
      </c>
      <c r="C65" s="810" t="s">
        <v>1873</v>
      </c>
      <c r="D65" s="810" t="s">
        <v>1874</v>
      </c>
      <c r="E65" s="810" t="s">
        <v>56</v>
      </c>
      <c r="F65" s="810" t="s">
        <v>60</v>
      </c>
      <c r="G65" s="865">
        <v>6224</v>
      </c>
      <c r="H65" s="488">
        <v>2774</v>
      </c>
      <c r="I65" s="669">
        <v>173100</v>
      </c>
      <c r="J65" s="124"/>
      <c r="K65" s="119">
        <f t="shared" si="11"/>
        <v>0</v>
      </c>
      <c r="L65" s="802">
        <f>SUM(G65-(G65*K65))</f>
        <v>6224</v>
      </c>
      <c r="M65" s="488">
        <f t="shared" si="12"/>
        <v>2774</v>
      </c>
      <c r="N65" s="502">
        <f t="shared" si="13"/>
        <v>0</v>
      </c>
      <c r="O65" s="499" t="s">
        <v>112</v>
      </c>
      <c r="P65" s="491">
        <v>0.45200000000000001</v>
      </c>
      <c r="Q65" s="504">
        <v>60</v>
      </c>
      <c r="R65" s="52"/>
      <c r="S65" s="74"/>
      <c r="T65" s="74"/>
      <c r="U65" s="74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  <c r="AU65" s="52"/>
      <c r="AV65" s="52"/>
      <c r="AW65" s="52"/>
    </row>
    <row r="66" spans="1:57" s="53" customFormat="1" ht="15" customHeight="1" thickBot="1">
      <c r="A66" s="716"/>
      <c r="B66" s="111" t="s">
        <v>852</v>
      </c>
      <c r="C66" s="839"/>
      <c r="D66" s="839"/>
      <c r="E66" s="810"/>
      <c r="F66" s="810"/>
      <c r="G66" s="870"/>
      <c r="H66" s="488">
        <v>3450</v>
      </c>
      <c r="I66" s="669">
        <v>215300</v>
      </c>
      <c r="J66" s="124"/>
      <c r="K66" s="119">
        <f t="shared" si="11"/>
        <v>0</v>
      </c>
      <c r="L66" s="802"/>
      <c r="M66" s="488">
        <f t="shared" si="12"/>
        <v>3450</v>
      </c>
      <c r="N66" s="502">
        <f t="shared" si="13"/>
        <v>0</v>
      </c>
      <c r="O66" s="499" t="s">
        <v>108</v>
      </c>
      <c r="P66" s="491">
        <v>0.66900000000000004</v>
      </c>
      <c r="Q66" s="504">
        <v>117</v>
      </c>
      <c r="R66" s="52"/>
      <c r="S66" s="74"/>
      <c r="T66" s="74"/>
      <c r="U66" s="74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  <c r="AU66" s="52"/>
      <c r="AV66" s="52"/>
      <c r="AW66" s="52"/>
    </row>
    <row r="67" spans="1:57" ht="30" customHeight="1">
      <c r="A67" s="773" t="s">
        <v>25</v>
      </c>
      <c r="B67" s="774"/>
      <c r="C67" s="774"/>
      <c r="D67" s="774"/>
      <c r="E67" s="774"/>
      <c r="F67" s="774"/>
      <c r="G67" s="774"/>
      <c r="H67" s="774"/>
      <c r="I67" s="774"/>
      <c r="J67" s="774"/>
      <c r="K67" s="774"/>
      <c r="L67" s="774"/>
      <c r="M67" s="774"/>
      <c r="N67" s="96"/>
      <c r="O67" s="97"/>
      <c r="P67" s="97"/>
      <c r="Q67" s="238"/>
      <c r="S67" s="74"/>
      <c r="T67" s="74"/>
      <c r="U67" s="74"/>
    </row>
    <row r="68" spans="1:57" ht="55.15" customHeight="1">
      <c r="A68" s="339" t="s">
        <v>21</v>
      </c>
      <c r="B68" s="711" t="s">
        <v>564</v>
      </c>
      <c r="C68" s="712"/>
      <c r="D68" s="712" t="s">
        <v>488</v>
      </c>
      <c r="E68" s="712"/>
      <c r="F68" s="712"/>
      <c r="G68" s="871"/>
      <c r="H68" s="477" t="s">
        <v>182</v>
      </c>
      <c r="I68" s="228" t="s">
        <v>260</v>
      </c>
      <c r="J68" s="224" t="s">
        <v>1625</v>
      </c>
      <c r="K68" s="224" t="s">
        <v>12</v>
      </c>
      <c r="L68" s="135" t="s">
        <v>178</v>
      </c>
      <c r="M68" s="123"/>
      <c r="N68" s="135" t="s">
        <v>17</v>
      </c>
      <c r="O68" s="828" t="s">
        <v>13</v>
      </c>
      <c r="P68" s="828"/>
      <c r="Q68" s="244" t="s">
        <v>14</v>
      </c>
      <c r="S68" s="74"/>
      <c r="T68" s="74"/>
      <c r="U68" s="74"/>
      <c r="AT68" s="7"/>
      <c r="AU68" s="7"/>
      <c r="AV68" s="7"/>
      <c r="AW68" s="7"/>
    </row>
    <row r="69" spans="1:57" s="20" customFormat="1" ht="26.45" customHeight="1">
      <c r="A69" s="542" t="s">
        <v>1916</v>
      </c>
      <c r="B69" s="686" t="s">
        <v>600</v>
      </c>
      <c r="C69" s="687"/>
      <c r="D69" s="687" t="s">
        <v>614</v>
      </c>
      <c r="E69" s="687"/>
      <c r="F69" s="687"/>
      <c r="G69" s="688"/>
      <c r="H69" s="445">
        <v>37</v>
      </c>
      <c r="I69" s="211">
        <v>2400</v>
      </c>
      <c r="J69" s="124"/>
      <c r="K69" s="119">
        <f>$D$3</f>
        <v>0</v>
      </c>
      <c r="L69" s="530">
        <f t="shared" ref="L69:L102" si="14">SUM(H69-(H69*K69))</f>
        <v>37</v>
      </c>
      <c r="M69" s="489"/>
      <c r="N69" s="497">
        <f t="shared" ref="N69" si="15">J69*L69</f>
        <v>0</v>
      </c>
      <c r="O69" s="785">
        <v>5.0000000000000001E-3</v>
      </c>
      <c r="P69" s="785"/>
      <c r="Q69" s="505">
        <v>0.27</v>
      </c>
      <c r="R69" s="33"/>
      <c r="S69" s="74"/>
      <c r="T69" s="74"/>
      <c r="U69" s="74"/>
      <c r="V69" s="74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</row>
    <row r="70" spans="1:57" ht="24.6" customHeight="1">
      <c r="A70" s="542" t="s">
        <v>1122</v>
      </c>
      <c r="B70" s="686" t="s">
        <v>545</v>
      </c>
      <c r="C70" s="687"/>
      <c r="D70" s="687" t="s">
        <v>1878</v>
      </c>
      <c r="E70" s="687"/>
      <c r="F70" s="687"/>
      <c r="G70" s="688"/>
      <c r="H70" s="445">
        <v>143</v>
      </c>
      <c r="I70" s="211">
        <v>9000</v>
      </c>
      <c r="J70" s="124"/>
      <c r="K70" s="119">
        <f>$D$3</f>
        <v>0</v>
      </c>
      <c r="L70" s="530">
        <f t="shared" si="14"/>
        <v>143</v>
      </c>
      <c r="M70" s="490"/>
      <c r="N70" s="497">
        <f>J70*L70</f>
        <v>0</v>
      </c>
      <c r="O70" s="785">
        <v>4.0000000000000001E-3</v>
      </c>
      <c r="P70" s="785"/>
      <c r="Q70" s="503">
        <v>2</v>
      </c>
      <c r="S70" s="74"/>
      <c r="T70" s="74"/>
      <c r="U70" s="74"/>
      <c r="AT70" s="7"/>
      <c r="AU70" s="7"/>
      <c r="AV70" s="7"/>
      <c r="AW70" s="7"/>
    </row>
    <row r="71" spans="1:57" ht="24.6" customHeight="1">
      <c r="A71" s="542" t="s">
        <v>1121</v>
      </c>
      <c r="B71" s="686" t="s">
        <v>612</v>
      </c>
      <c r="C71" s="687"/>
      <c r="D71" s="687" t="s">
        <v>1878</v>
      </c>
      <c r="E71" s="687"/>
      <c r="F71" s="687"/>
      <c r="G71" s="688"/>
      <c r="H71" s="445">
        <v>143</v>
      </c>
      <c r="I71" s="211">
        <v>9000</v>
      </c>
      <c r="J71" s="124"/>
      <c r="K71" s="119">
        <f>$D$3</f>
        <v>0</v>
      </c>
      <c r="L71" s="530">
        <f t="shared" si="14"/>
        <v>143</v>
      </c>
      <c r="M71" s="490"/>
      <c r="N71" s="497">
        <f>J71*L71</f>
        <v>0</v>
      </c>
      <c r="O71" s="785">
        <v>4.0000000000000001E-3</v>
      </c>
      <c r="P71" s="785"/>
      <c r="Q71" s="503">
        <v>2</v>
      </c>
      <c r="S71" s="74"/>
      <c r="T71" s="74"/>
      <c r="U71" s="74"/>
      <c r="AT71" s="7"/>
      <c r="AU71" s="7"/>
      <c r="AV71" s="7"/>
      <c r="AW71" s="7"/>
    </row>
    <row r="72" spans="1:57" ht="24.6" customHeight="1">
      <c r="A72" s="573" t="s">
        <v>1896</v>
      </c>
      <c r="B72" s="686" t="s">
        <v>612</v>
      </c>
      <c r="C72" s="687"/>
      <c r="D72" s="687" t="s">
        <v>1878</v>
      </c>
      <c r="E72" s="687"/>
      <c r="F72" s="687"/>
      <c r="G72" s="688"/>
      <c r="H72" s="445">
        <v>143</v>
      </c>
      <c r="I72" s="211">
        <v>9000</v>
      </c>
      <c r="J72" s="124"/>
      <c r="K72" s="487">
        <f>$D$3</f>
        <v>0</v>
      </c>
      <c r="L72" s="577">
        <f t="shared" si="14"/>
        <v>143</v>
      </c>
      <c r="M72" s="490"/>
      <c r="N72" s="572">
        <f>J72*L72</f>
        <v>0</v>
      </c>
      <c r="O72" s="785">
        <v>4.0000000000000001E-3</v>
      </c>
      <c r="P72" s="785"/>
      <c r="Q72" s="503">
        <v>2</v>
      </c>
      <c r="S72" s="74"/>
      <c r="T72" s="74"/>
      <c r="U72" s="74"/>
      <c r="AT72" s="7"/>
      <c r="AU72" s="7"/>
      <c r="AV72" s="7"/>
      <c r="AW72" s="7"/>
    </row>
    <row r="73" spans="1:57" ht="24.6" customHeight="1">
      <c r="A73" s="542" t="s">
        <v>1118</v>
      </c>
      <c r="B73" s="686" t="s">
        <v>545</v>
      </c>
      <c r="C73" s="687"/>
      <c r="D73" s="687" t="s">
        <v>1879</v>
      </c>
      <c r="E73" s="687"/>
      <c r="F73" s="687"/>
      <c r="G73" s="688"/>
      <c r="H73" s="445">
        <v>246</v>
      </c>
      <c r="I73" s="211">
        <v>15400</v>
      </c>
      <c r="J73" s="124"/>
      <c r="K73" s="119">
        <f t="shared" ref="K73:K102" si="16">$D$3</f>
        <v>0</v>
      </c>
      <c r="L73" s="530">
        <f t="shared" si="14"/>
        <v>246</v>
      </c>
      <c r="M73" s="490"/>
      <c r="N73" s="497">
        <f t="shared" ref="N73:N94" si="17">J73*L73</f>
        <v>0</v>
      </c>
      <c r="O73" s="785">
        <v>4.0000000000000001E-3</v>
      </c>
      <c r="P73" s="785"/>
      <c r="Q73" s="503">
        <v>2</v>
      </c>
      <c r="S73" s="74"/>
      <c r="T73" s="74"/>
      <c r="U73" s="74"/>
      <c r="AT73" s="7"/>
      <c r="AU73" s="7"/>
      <c r="AV73" s="7"/>
      <c r="AW73" s="7"/>
    </row>
    <row r="74" spans="1:57" ht="24.6" customHeight="1">
      <c r="A74" s="542" t="s">
        <v>1119</v>
      </c>
      <c r="B74" s="686" t="s">
        <v>545</v>
      </c>
      <c r="C74" s="687"/>
      <c r="D74" s="687" t="s">
        <v>1879</v>
      </c>
      <c r="E74" s="687"/>
      <c r="F74" s="687"/>
      <c r="G74" s="688"/>
      <c r="H74" s="445">
        <v>188</v>
      </c>
      <c r="I74" s="211">
        <v>11800</v>
      </c>
      <c r="J74" s="124"/>
      <c r="K74" s="119">
        <f t="shared" si="16"/>
        <v>0</v>
      </c>
      <c r="L74" s="530">
        <f t="shared" si="14"/>
        <v>188</v>
      </c>
      <c r="M74" s="490"/>
      <c r="N74" s="497">
        <f t="shared" si="17"/>
        <v>0</v>
      </c>
      <c r="O74" s="785">
        <v>1.7999999999999999E-2</v>
      </c>
      <c r="P74" s="785"/>
      <c r="Q74" s="503">
        <v>0.9</v>
      </c>
      <c r="S74" s="74"/>
      <c r="T74" s="74"/>
      <c r="U74" s="74"/>
      <c r="AT74" s="7"/>
      <c r="AU74" s="7"/>
      <c r="AV74" s="7"/>
      <c r="AW74" s="7"/>
    </row>
    <row r="75" spans="1:57" ht="24.6" customHeight="1">
      <c r="A75" s="542" t="s">
        <v>1134</v>
      </c>
      <c r="B75" s="686" t="s">
        <v>545</v>
      </c>
      <c r="C75" s="687"/>
      <c r="D75" s="687" t="s">
        <v>1880</v>
      </c>
      <c r="E75" s="687"/>
      <c r="F75" s="687"/>
      <c r="G75" s="688"/>
      <c r="H75" s="445">
        <v>175</v>
      </c>
      <c r="I75" s="211">
        <v>11000</v>
      </c>
      <c r="J75" s="124"/>
      <c r="K75" s="119">
        <f>$D$3</f>
        <v>0</v>
      </c>
      <c r="L75" s="530">
        <f t="shared" si="14"/>
        <v>175</v>
      </c>
      <c r="M75" s="489"/>
      <c r="N75" s="497">
        <f>L75*J75</f>
        <v>0</v>
      </c>
      <c r="O75" s="785">
        <v>1.7999999999999999E-2</v>
      </c>
      <c r="P75" s="785"/>
      <c r="Q75" s="505">
        <v>0.98</v>
      </c>
      <c r="S75" s="74"/>
      <c r="T75" s="74"/>
      <c r="U75" s="74"/>
      <c r="AT75" s="7"/>
      <c r="AU75" s="7"/>
      <c r="AV75" s="7"/>
      <c r="AW75" s="7"/>
    </row>
    <row r="76" spans="1:57" ht="24.6" customHeight="1">
      <c r="A76" s="542" t="s">
        <v>1125</v>
      </c>
      <c r="B76" s="686" t="s">
        <v>546</v>
      </c>
      <c r="C76" s="687"/>
      <c r="D76" s="687" t="s">
        <v>1878</v>
      </c>
      <c r="E76" s="687"/>
      <c r="F76" s="687"/>
      <c r="G76" s="688"/>
      <c r="H76" s="445">
        <v>130</v>
      </c>
      <c r="I76" s="211">
        <v>8200</v>
      </c>
      <c r="J76" s="124"/>
      <c r="K76" s="119">
        <f>$D$3</f>
        <v>0</v>
      </c>
      <c r="L76" s="530">
        <f t="shared" si="14"/>
        <v>130</v>
      </c>
      <c r="M76" s="489"/>
      <c r="N76" s="497">
        <f>L76*J76</f>
        <v>0</v>
      </c>
      <c r="O76" s="785">
        <v>1.7999999999999999E-2</v>
      </c>
      <c r="P76" s="785"/>
      <c r="Q76" s="505">
        <v>0.98</v>
      </c>
      <c r="S76" s="74"/>
      <c r="T76" s="74"/>
      <c r="U76" s="74"/>
      <c r="AT76" s="7"/>
      <c r="AU76" s="7"/>
      <c r="AV76" s="7"/>
      <c r="AW76" s="7"/>
    </row>
    <row r="77" spans="1:57" ht="24.6" customHeight="1">
      <c r="A77" s="542" t="s">
        <v>1124</v>
      </c>
      <c r="B77" s="686" t="s">
        <v>546</v>
      </c>
      <c r="C77" s="687"/>
      <c r="D77" s="687" t="s">
        <v>1878</v>
      </c>
      <c r="E77" s="687"/>
      <c r="F77" s="687"/>
      <c r="G77" s="688"/>
      <c r="H77" s="445">
        <v>130</v>
      </c>
      <c r="I77" s="211">
        <v>8200</v>
      </c>
      <c r="J77" s="124"/>
      <c r="K77" s="119">
        <f>$D$3</f>
        <v>0</v>
      </c>
      <c r="L77" s="530">
        <f t="shared" si="14"/>
        <v>130</v>
      </c>
      <c r="M77" s="489"/>
      <c r="N77" s="497">
        <f>L77*J77</f>
        <v>0</v>
      </c>
      <c r="O77" s="785">
        <v>1.7999999999999999E-2</v>
      </c>
      <c r="P77" s="785"/>
      <c r="Q77" s="505">
        <v>0.98</v>
      </c>
      <c r="S77" s="74"/>
      <c r="T77" s="74"/>
      <c r="U77" s="74"/>
      <c r="AT77" s="7"/>
      <c r="AU77" s="7"/>
      <c r="AV77" s="7"/>
      <c r="AW77" s="7"/>
    </row>
    <row r="78" spans="1:57" ht="24.6" customHeight="1">
      <c r="A78" s="542" t="s">
        <v>1126</v>
      </c>
      <c r="B78" s="686" t="s">
        <v>157</v>
      </c>
      <c r="C78" s="687"/>
      <c r="D78" s="687" t="s">
        <v>1879</v>
      </c>
      <c r="E78" s="687"/>
      <c r="F78" s="687"/>
      <c r="G78" s="688"/>
      <c r="H78" s="445">
        <v>173</v>
      </c>
      <c r="I78" s="211">
        <v>10800</v>
      </c>
      <c r="J78" s="124"/>
      <c r="K78" s="119">
        <f t="shared" si="16"/>
        <v>0</v>
      </c>
      <c r="L78" s="530">
        <f t="shared" si="14"/>
        <v>173</v>
      </c>
      <c r="M78" s="489"/>
      <c r="N78" s="594">
        <f>L78*J78</f>
        <v>0</v>
      </c>
      <c r="O78" s="785">
        <v>1.7999999999999999E-2</v>
      </c>
      <c r="P78" s="785"/>
      <c r="Q78" s="505">
        <v>0.98</v>
      </c>
      <c r="S78" s="74"/>
      <c r="T78" s="74"/>
      <c r="U78" s="74"/>
      <c r="AX78" s="47"/>
      <c r="AY78" s="47"/>
      <c r="AZ78" s="47"/>
      <c r="BA78" s="47"/>
      <c r="BB78" s="47"/>
      <c r="BC78" s="47"/>
      <c r="BD78" s="47"/>
      <c r="BE78" s="47"/>
    </row>
    <row r="79" spans="1:57" ht="24.6" customHeight="1">
      <c r="A79" s="542" t="s">
        <v>1159</v>
      </c>
      <c r="B79" s="686" t="s">
        <v>615</v>
      </c>
      <c r="C79" s="687"/>
      <c r="D79" s="687" t="s">
        <v>1881</v>
      </c>
      <c r="E79" s="687"/>
      <c r="F79" s="687"/>
      <c r="G79" s="688"/>
      <c r="H79" s="445">
        <v>188</v>
      </c>
      <c r="I79" s="211">
        <v>11800</v>
      </c>
      <c r="J79" s="124"/>
      <c r="K79" s="119">
        <f>$D$3</f>
        <v>0</v>
      </c>
      <c r="L79" s="530">
        <f t="shared" si="14"/>
        <v>188</v>
      </c>
      <c r="M79" s="489"/>
      <c r="N79" s="497">
        <f>L79*J79</f>
        <v>0</v>
      </c>
      <c r="O79" s="785">
        <v>0.01</v>
      </c>
      <c r="P79" s="785"/>
      <c r="Q79" s="503">
        <v>0.5</v>
      </c>
      <c r="S79" s="74"/>
      <c r="T79" s="74"/>
      <c r="U79" s="74"/>
      <c r="AX79" s="47"/>
      <c r="AY79" s="47"/>
      <c r="AZ79" s="47"/>
      <c r="BA79" s="47"/>
      <c r="BB79" s="47"/>
      <c r="BC79" s="47"/>
      <c r="BD79" s="47"/>
      <c r="BE79" s="47"/>
    </row>
    <row r="80" spans="1:57" ht="24.6" customHeight="1">
      <c r="A80" s="542" t="s">
        <v>1127</v>
      </c>
      <c r="B80" s="686" t="s">
        <v>547</v>
      </c>
      <c r="C80" s="687"/>
      <c r="D80" s="687" t="s">
        <v>1881</v>
      </c>
      <c r="E80" s="687"/>
      <c r="F80" s="687"/>
      <c r="G80" s="688"/>
      <c r="H80" s="445">
        <v>222</v>
      </c>
      <c r="I80" s="211">
        <v>13900</v>
      </c>
      <c r="J80" s="124"/>
      <c r="K80" s="119">
        <f>$D$3</f>
        <v>0</v>
      </c>
      <c r="L80" s="530">
        <f t="shared" si="14"/>
        <v>222</v>
      </c>
      <c r="M80" s="489"/>
      <c r="N80" s="497">
        <f>J80*L80</f>
        <v>0</v>
      </c>
      <c r="O80" s="785">
        <v>0.02</v>
      </c>
      <c r="P80" s="785"/>
      <c r="Q80" s="505">
        <v>0.3</v>
      </c>
      <c r="S80" s="74"/>
      <c r="T80" s="74"/>
      <c r="U80" s="74"/>
    </row>
    <row r="81" spans="1:57" ht="24.6" customHeight="1">
      <c r="A81" s="542" t="s">
        <v>1128</v>
      </c>
      <c r="B81" s="686" t="s">
        <v>548</v>
      </c>
      <c r="C81" s="687"/>
      <c r="D81" s="687" t="s">
        <v>1881</v>
      </c>
      <c r="E81" s="687"/>
      <c r="F81" s="687"/>
      <c r="G81" s="688"/>
      <c r="H81" s="445">
        <v>255</v>
      </c>
      <c r="I81" s="211">
        <v>16000</v>
      </c>
      <c r="J81" s="124"/>
      <c r="K81" s="119">
        <f>$D$3</f>
        <v>0</v>
      </c>
      <c r="L81" s="530">
        <f t="shared" si="14"/>
        <v>255</v>
      </c>
      <c r="M81" s="489"/>
      <c r="N81" s="497">
        <f>J81*L81</f>
        <v>0</v>
      </c>
      <c r="O81" s="785">
        <v>1.6E-2</v>
      </c>
      <c r="P81" s="785"/>
      <c r="Q81" s="505">
        <v>2</v>
      </c>
      <c r="S81" s="74"/>
      <c r="T81" s="74"/>
      <c r="U81" s="74"/>
    </row>
    <row r="82" spans="1:57" ht="24.6" customHeight="1">
      <c r="A82" s="542" t="s">
        <v>1141</v>
      </c>
      <c r="B82" s="686" t="s">
        <v>1628</v>
      </c>
      <c r="C82" s="687"/>
      <c r="D82" s="687" t="s">
        <v>1878</v>
      </c>
      <c r="E82" s="687"/>
      <c r="F82" s="687"/>
      <c r="G82" s="688"/>
      <c r="H82" s="445">
        <v>173</v>
      </c>
      <c r="I82" s="211">
        <v>10800</v>
      </c>
      <c r="J82" s="124"/>
      <c r="K82" s="119">
        <f t="shared" si="16"/>
        <v>0</v>
      </c>
      <c r="L82" s="530">
        <f t="shared" si="14"/>
        <v>173</v>
      </c>
      <c r="M82" s="490"/>
      <c r="N82" s="497">
        <f>J82*L82</f>
        <v>0</v>
      </c>
      <c r="O82" s="827">
        <v>1.6E-2</v>
      </c>
      <c r="P82" s="827"/>
      <c r="Q82" s="503">
        <v>1.5</v>
      </c>
      <c r="S82" s="74"/>
      <c r="T82" s="74"/>
      <c r="U82" s="74"/>
    </row>
    <row r="83" spans="1:57" ht="24.6" customHeight="1">
      <c r="A83" s="542" t="s">
        <v>1131</v>
      </c>
      <c r="B83" s="686" t="s">
        <v>563</v>
      </c>
      <c r="C83" s="687"/>
      <c r="D83" s="687" t="s">
        <v>1882</v>
      </c>
      <c r="E83" s="687"/>
      <c r="F83" s="687"/>
      <c r="G83" s="688"/>
      <c r="H83" s="445">
        <v>159</v>
      </c>
      <c r="I83" s="211">
        <v>10000</v>
      </c>
      <c r="J83" s="124"/>
      <c r="K83" s="119">
        <f>$D$3</f>
        <v>0</v>
      </c>
      <c r="L83" s="530">
        <f t="shared" si="14"/>
        <v>159</v>
      </c>
      <c r="M83" s="489"/>
      <c r="N83" s="497">
        <f>J83*L83</f>
        <v>0</v>
      </c>
      <c r="O83" s="785">
        <v>0.02</v>
      </c>
      <c r="P83" s="785"/>
      <c r="Q83" s="505">
        <v>0.3</v>
      </c>
      <c r="S83" s="74"/>
      <c r="T83" s="74"/>
      <c r="U83" s="74"/>
    </row>
    <row r="84" spans="1:57" ht="24.6" customHeight="1">
      <c r="A84" s="542" t="s">
        <v>1132</v>
      </c>
      <c r="B84" s="686" t="s">
        <v>243</v>
      </c>
      <c r="C84" s="687"/>
      <c r="D84" s="687" t="s">
        <v>1882</v>
      </c>
      <c r="E84" s="687"/>
      <c r="F84" s="687"/>
      <c r="G84" s="688"/>
      <c r="H84" s="445">
        <v>246</v>
      </c>
      <c r="I84" s="211">
        <v>15400</v>
      </c>
      <c r="J84" s="124"/>
      <c r="K84" s="119">
        <f t="shared" si="16"/>
        <v>0</v>
      </c>
      <c r="L84" s="530">
        <f t="shared" si="14"/>
        <v>246</v>
      </c>
      <c r="M84" s="490"/>
      <c r="N84" s="497">
        <f t="shared" si="17"/>
        <v>0</v>
      </c>
      <c r="O84" s="827">
        <v>0.02</v>
      </c>
      <c r="P84" s="827"/>
      <c r="Q84" s="506">
        <v>1.1000000000000001</v>
      </c>
      <c r="S84" s="74"/>
      <c r="T84" s="74"/>
      <c r="U84" s="74"/>
    </row>
    <row r="85" spans="1:57" ht="24.6" customHeight="1">
      <c r="A85" s="542" t="s">
        <v>1133</v>
      </c>
      <c r="B85" s="686" t="s">
        <v>243</v>
      </c>
      <c r="C85" s="687"/>
      <c r="D85" s="687" t="s">
        <v>1882</v>
      </c>
      <c r="E85" s="687"/>
      <c r="F85" s="687"/>
      <c r="G85" s="688"/>
      <c r="H85" s="445">
        <v>371</v>
      </c>
      <c r="I85" s="211">
        <v>23200</v>
      </c>
      <c r="J85" s="124"/>
      <c r="K85" s="119">
        <f t="shared" si="16"/>
        <v>0</v>
      </c>
      <c r="L85" s="530">
        <f t="shared" si="14"/>
        <v>371</v>
      </c>
      <c r="M85" s="490"/>
      <c r="N85" s="497">
        <f t="shared" si="17"/>
        <v>0</v>
      </c>
      <c r="O85" s="827">
        <v>0.02</v>
      </c>
      <c r="P85" s="827"/>
      <c r="Q85" s="506">
        <v>1.1000000000000001</v>
      </c>
      <c r="S85" s="74"/>
      <c r="T85" s="74"/>
      <c r="U85" s="74"/>
    </row>
    <row r="86" spans="1:57" ht="24.6" customHeight="1">
      <c r="A86" s="542" t="s">
        <v>1135</v>
      </c>
      <c r="B86" s="686" t="s">
        <v>145</v>
      </c>
      <c r="C86" s="687"/>
      <c r="D86" s="687" t="s">
        <v>1879</v>
      </c>
      <c r="E86" s="687"/>
      <c r="F86" s="687"/>
      <c r="G86" s="688"/>
      <c r="H86" s="445">
        <v>507</v>
      </c>
      <c r="I86" s="211">
        <v>31700</v>
      </c>
      <c r="J86" s="124"/>
      <c r="K86" s="119">
        <f t="shared" si="16"/>
        <v>0</v>
      </c>
      <c r="L86" s="530">
        <f t="shared" si="14"/>
        <v>507</v>
      </c>
      <c r="M86" s="490"/>
      <c r="N86" s="497">
        <f t="shared" si="17"/>
        <v>0</v>
      </c>
      <c r="O86" s="827">
        <v>6.0000000000000001E-3</v>
      </c>
      <c r="P86" s="827"/>
      <c r="Q86" s="506">
        <v>0.27</v>
      </c>
      <c r="S86" s="74"/>
      <c r="T86" s="74"/>
      <c r="U86" s="74"/>
    </row>
    <row r="87" spans="1:57" ht="24.6" customHeight="1">
      <c r="A87" s="542" t="s">
        <v>1136</v>
      </c>
      <c r="B87" s="686" t="s">
        <v>94</v>
      </c>
      <c r="C87" s="687"/>
      <c r="D87" s="687" t="s">
        <v>1879</v>
      </c>
      <c r="E87" s="687"/>
      <c r="F87" s="687"/>
      <c r="G87" s="688"/>
      <c r="H87" s="445">
        <v>492</v>
      </c>
      <c r="I87" s="211">
        <v>30800</v>
      </c>
      <c r="J87" s="124"/>
      <c r="K87" s="119">
        <f t="shared" si="16"/>
        <v>0</v>
      </c>
      <c r="L87" s="530">
        <f t="shared" si="14"/>
        <v>492</v>
      </c>
      <c r="M87" s="490"/>
      <c r="N87" s="497">
        <f t="shared" si="17"/>
        <v>0</v>
      </c>
      <c r="O87" s="827">
        <v>1.6E-2</v>
      </c>
      <c r="P87" s="827"/>
      <c r="Q87" s="506">
        <v>2</v>
      </c>
      <c r="S87" s="74"/>
      <c r="T87" s="74"/>
      <c r="U87" s="74"/>
    </row>
    <row r="88" spans="1:57" ht="24.6" customHeight="1">
      <c r="A88" s="542" t="s">
        <v>1726</v>
      </c>
      <c r="B88" s="686" t="s">
        <v>1628</v>
      </c>
      <c r="C88" s="687"/>
      <c r="D88" s="687" t="s">
        <v>1879</v>
      </c>
      <c r="E88" s="687"/>
      <c r="F88" s="687"/>
      <c r="G88" s="688"/>
      <c r="H88" s="445">
        <v>173</v>
      </c>
      <c r="I88" s="211">
        <v>10800</v>
      </c>
      <c r="J88" s="124"/>
      <c r="K88" s="119">
        <f t="shared" si="16"/>
        <v>0</v>
      </c>
      <c r="L88" s="530">
        <f t="shared" si="14"/>
        <v>173</v>
      </c>
      <c r="M88" s="490"/>
      <c r="N88" s="497">
        <f t="shared" si="17"/>
        <v>0</v>
      </c>
      <c r="O88" s="827">
        <v>1.6E-2</v>
      </c>
      <c r="P88" s="827"/>
      <c r="Q88" s="506">
        <v>1.5</v>
      </c>
      <c r="S88" s="74"/>
      <c r="T88" s="74"/>
      <c r="U88" s="74"/>
    </row>
    <row r="89" spans="1:57" ht="24.6" customHeight="1">
      <c r="A89" s="542" t="s">
        <v>1141</v>
      </c>
      <c r="B89" s="686" t="s">
        <v>1628</v>
      </c>
      <c r="C89" s="687"/>
      <c r="D89" s="687" t="s">
        <v>1878</v>
      </c>
      <c r="E89" s="687"/>
      <c r="F89" s="687"/>
      <c r="G89" s="688"/>
      <c r="H89" s="445">
        <v>173</v>
      </c>
      <c r="I89" s="211">
        <v>10800</v>
      </c>
      <c r="J89" s="124"/>
      <c r="K89" s="119">
        <f t="shared" si="16"/>
        <v>0</v>
      </c>
      <c r="L89" s="530">
        <f t="shared" si="14"/>
        <v>173</v>
      </c>
      <c r="M89" s="490"/>
      <c r="N89" s="497">
        <f t="shared" si="17"/>
        <v>0</v>
      </c>
      <c r="O89" s="827">
        <v>1.6E-2</v>
      </c>
      <c r="P89" s="827"/>
      <c r="Q89" s="503">
        <v>1.5</v>
      </c>
      <c r="S89" s="74"/>
      <c r="T89" s="74"/>
      <c r="U89" s="74"/>
      <c r="AX89" s="47"/>
      <c r="AY89" s="47"/>
      <c r="AZ89" s="47"/>
    </row>
    <row r="90" spans="1:57" ht="24.6" customHeight="1">
      <c r="A90" s="542" t="s">
        <v>1137</v>
      </c>
      <c r="B90" s="686" t="s">
        <v>1629</v>
      </c>
      <c r="C90" s="687"/>
      <c r="D90" s="687" t="s">
        <v>1879</v>
      </c>
      <c r="E90" s="687"/>
      <c r="F90" s="687"/>
      <c r="G90" s="688"/>
      <c r="H90" s="445">
        <v>656</v>
      </c>
      <c r="I90" s="211">
        <v>41000</v>
      </c>
      <c r="J90" s="124"/>
      <c r="K90" s="119">
        <f t="shared" si="16"/>
        <v>0</v>
      </c>
      <c r="L90" s="530">
        <f t="shared" si="14"/>
        <v>656</v>
      </c>
      <c r="M90" s="490"/>
      <c r="N90" s="497">
        <f t="shared" si="17"/>
        <v>0</v>
      </c>
      <c r="O90" s="827">
        <v>6.0000000000000001E-3</v>
      </c>
      <c r="P90" s="827"/>
      <c r="Q90" s="506">
        <v>0.27</v>
      </c>
      <c r="S90" s="74"/>
      <c r="T90" s="74"/>
      <c r="U90" s="74"/>
    </row>
    <row r="91" spans="1:57" ht="24.6" customHeight="1">
      <c r="A91" s="542" t="s">
        <v>1155</v>
      </c>
      <c r="B91" s="686" t="s">
        <v>147</v>
      </c>
      <c r="C91" s="687"/>
      <c r="D91" s="687" t="s">
        <v>1883</v>
      </c>
      <c r="E91" s="687"/>
      <c r="F91" s="687"/>
      <c r="G91" s="688"/>
      <c r="H91" s="445">
        <v>88</v>
      </c>
      <c r="I91" s="211">
        <v>5500</v>
      </c>
      <c r="J91" s="124"/>
      <c r="K91" s="119">
        <f t="shared" si="16"/>
        <v>0</v>
      </c>
      <c r="L91" s="530">
        <f t="shared" si="14"/>
        <v>88</v>
      </c>
      <c r="M91" s="490"/>
      <c r="N91" s="497">
        <f t="shared" si="17"/>
        <v>0</v>
      </c>
      <c r="O91" s="785">
        <v>1.0999999999999999E-2</v>
      </c>
      <c r="P91" s="785"/>
      <c r="Q91" s="503">
        <v>2</v>
      </c>
      <c r="S91" s="74"/>
      <c r="T91" s="74"/>
      <c r="U91" s="74"/>
      <c r="AX91" s="47"/>
      <c r="AY91" s="47"/>
      <c r="AZ91" s="47"/>
    </row>
    <row r="92" spans="1:57" ht="24.6" customHeight="1">
      <c r="A92" s="542" t="s">
        <v>1160</v>
      </c>
      <c r="B92" s="686" t="s">
        <v>8</v>
      </c>
      <c r="C92" s="687"/>
      <c r="D92" s="687" t="s">
        <v>1884</v>
      </c>
      <c r="E92" s="687"/>
      <c r="F92" s="687"/>
      <c r="G92" s="688"/>
      <c r="H92" s="445">
        <v>295</v>
      </c>
      <c r="I92" s="211">
        <v>18500</v>
      </c>
      <c r="J92" s="124"/>
      <c r="K92" s="119">
        <f t="shared" si="16"/>
        <v>0</v>
      </c>
      <c r="L92" s="530">
        <f t="shared" si="14"/>
        <v>295</v>
      </c>
      <c r="M92" s="490"/>
      <c r="N92" s="497">
        <f t="shared" si="17"/>
        <v>0</v>
      </c>
      <c r="O92" s="785">
        <v>2E-3</v>
      </c>
      <c r="P92" s="785">
        <v>1.2</v>
      </c>
      <c r="Q92" s="503">
        <v>1.2</v>
      </c>
      <c r="S92" s="74"/>
      <c r="T92" s="74"/>
      <c r="U92" s="74"/>
    </row>
    <row r="93" spans="1:57" customFormat="1" ht="24.6" customHeight="1">
      <c r="A93" s="542" t="s">
        <v>1875</v>
      </c>
      <c r="B93" s="686" t="s">
        <v>1641</v>
      </c>
      <c r="C93" s="687"/>
      <c r="D93" s="687" t="s">
        <v>1885</v>
      </c>
      <c r="E93" s="687"/>
      <c r="F93" s="687"/>
      <c r="G93" s="688"/>
      <c r="H93" s="445">
        <v>91</v>
      </c>
      <c r="I93" s="211">
        <v>5700</v>
      </c>
      <c r="J93" s="124"/>
      <c r="K93" s="119">
        <f>$D$3</f>
        <v>0</v>
      </c>
      <c r="L93" s="530">
        <f t="shared" si="14"/>
        <v>91</v>
      </c>
      <c r="M93" s="489"/>
      <c r="N93" s="497">
        <f t="shared" si="17"/>
        <v>0</v>
      </c>
      <c r="O93" s="785">
        <v>5.0000000000000001E-3</v>
      </c>
      <c r="P93" s="785"/>
      <c r="Q93" s="505">
        <v>0.27</v>
      </c>
      <c r="R93" s="74"/>
      <c r="S93" s="74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</row>
    <row r="94" spans="1:57" customFormat="1" ht="24.6" customHeight="1">
      <c r="A94" s="542" t="s">
        <v>1876</v>
      </c>
      <c r="B94" s="686" t="s">
        <v>1641</v>
      </c>
      <c r="C94" s="687"/>
      <c r="D94" s="687" t="s">
        <v>1886</v>
      </c>
      <c r="E94" s="687"/>
      <c r="F94" s="687"/>
      <c r="G94" s="688"/>
      <c r="H94" s="445">
        <v>122</v>
      </c>
      <c r="I94" s="211">
        <v>7700</v>
      </c>
      <c r="J94" s="124"/>
      <c r="K94" s="119">
        <f>$D$3</f>
        <v>0</v>
      </c>
      <c r="L94" s="530">
        <f t="shared" si="14"/>
        <v>122</v>
      </c>
      <c r="M94" s="489"/>
      <c r="N94" s="497">
        <f t="shared" si="17"/>
        <v>0</v>
      </c>
      <c r="O94" s="785">
        <v>5.0000000000000001E-3</v>
      </c>
      <c r="P94" s="785"/>
      <c r="Q94" s="505">
        <v>0.27</v>
      </c>
      <c r="R94" s="74"/>
      <c r="S94" s="74"/>
      <c r="T94" s="74"/>
      <c r="U94" s="74"/>
      <c r="V94" s="74"/>
      <c r="W94" s="74"/>
      <c r="X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</row>
    <row r="95" spans="1:57" ht="24.6" customHeight="1">
      <c r="A95" s="542" t="s">
        <v>1777</v>
      </c>
      <c r="B95" s="686" t="s">
        <v>567</v>
      </c>
      <c r="C95" s="687"/>
      <c r="D95" s="687" t="s">
        <v>1881</v>
      </c>
      <c r="E95" s="687"/>
      <c r="F95" s="687"/>
      <c r="G95" s="688"/>
      <c r="H95" s="445">
        <v>146</v>
      </c>
      <c r="I95" s="211">
        <v>9200</v>
      </c>
      <c r="J95" s="124"/>
      <c r="K95" s="119">
        <f>$D$3</f>
        <v>0</v>
      </c>
      <c r="L95" s="530">
        <f t="shared" si="14"/>
        <v>146</v>
      </c>
      <c r="M95" s="490"/>
      <c r="N95" s="497">
        <f t="shared" ref="N95:N97" si="18">L95*J95</f>
        <v>0</v>
      </c>
      <c r="O95" s="785">
        <v>2E-3</v>
      </c>
      <c r="P95" s="785"/>
      <c r="Q95" s="505">
        <v>2</v>
      </c>
      <c r="S95" s="74"/>
      <c r="T95" s="74"/>
      <c r="U95" s="74"/>
    </row>
    <row r="96" spans="1:57" ht="49.9" customHeight="1">
      <c r="A96" s="542" t="s">
        <v>1727</v>
      </c>
      <c r="B96" s="686" t="s">
        <v>78</v>
      </c>
      <c r="C96" s="687"/>
      <c r="D96" s="687" t="s">
        <v>1887</v>
      </c>
      <c r="E96" s="687"/>
      <c r="F96" s="687"/>
      <c r="G96" s="688"/>
      <c r="H96" s="445">
        <v>95</v>
      </c>
      <c r="I96" s="211">
        <v>6000</v>
      </c>
      <c r="J96" s="124"/>
      <c r="K96" s="487">
        <f t="shared" ref="K96:K100" si="19">$D$3</f>
        <v>0</v>
      </c>
      <c r="L96" s="530">
        <f t="shared" si="14"/>
        <v>95</v>
      </c>
      <c r="M96" s="490"/>
      <c r="N96" s="594">
        <f t="shared" si="18"/>
        <v>0</v>
      </c>
      <c r="O96" s="785">
        <v>1.4999999999999999E-2</v>
      </c>
      <c r="P96" s="785"/>
      <c r="Q96" s="503">
        <v>1.04</v>
      </c>
      <c r="T96" s="74"/>
      <c r="AS96" s="7"/>
      <c r="AT96" s="7"/>
      <c r="AU96" s="7"/>
      <c r="AV96" s="7"/>
      <c r="AW96" s="7"/>
    </row>
    <row r="97" spans="1:57" ht="24.6" customHeight="1">
      <c r="A97" s="542" t="s">
        <v>1778</v>
      </c>
      <c r="B97" s="686" t="s">
        <v>249</v>
      </c>
      <c r="C97" s="687"/>
      <c r="D97" s="687" t="s">
        <v>1881</v>
      </c>
      <c r="E97" s="687"/>
      <c r="F97" s="687"/>
      <c r="G97" s="688"/>
      <c r="H97" s="445">
        <v>30</v>
      </c>
      <c r="I97" s="211">
        <v>1900</v>
      </c>
      <c r="J97" s="124"/>
      <c r="K97" s="487">
        <f t="shared" si="19"/>
        <v>0</v>
      </c>
      <c r="L97" s="530">
        <f t="shared" si="14"/>
        <v>30</v>
      </c>
      <c r="M97" s="490"/>
      <c r="N97" s="594">
        <f t="shared" si="18"/>
        <v>0</v>
      </c>
      <c r="O97" s="785">
        <v>0.02</v>
      </c>
      <c r="P97" s="785"/>
      <c r="Q97" s="505">
        <v>0.1</v>
      </c>
      <c r="S97" s="74"/>
      <c r="T97" s="74"/>
      <c r="U97" s="74"/>
    </row>
    <row r="98" spans="1:57" ht="24.6" customHeight="1">
      <c r="A98" s="542" t="s">
        <v>1728</v>
      </c>
      <c r="B98" s="686" t="s">
        <v>86</v>
      </c>
      <c r="C98" s="687"/>
      <c r="D98" s="687" t="s">
        <v>1888</v>
      </c>
      <c r="E98" s="687"/>
      <c r="F98" s="687"/>
      <c r="G98" s="688"/>
      <c r="H98" s="445">
        <v>95</v>
      </c>
      <c r="I98" s="211">
        <v>6000</v>
      </c>
      <c r="J98" s="124"/>
      <c r="K98" s="487">
        <f t="shared" si="19"/>
        <v>0</v>
      </c>
      <c r="L98" s="530">
        <f t="shared" si="14"/>
        <v>95</v>
      </c>
      <c r="M98" s="490"/>
      <c r="N98" s="497">
        <f>J98*L98</f>
        <v>0</v>
      </c>
      <c r="O98" s="785">
        <v>2E-3</v>
      </c>
      <c r="P98" s="785"/>
      <c r="Q98" s="503">
        <v>0.23</v>
      </c>
      <c r="S98" s="74"/>
      <c r="T98" s="74"/>
      <c r="U98" s="74"/>
    </row>
    <row r="99" spans="1:57" customFormat="1" ht="24.6" customHeight="1">
      <c r="A99" s="542" t="s">
        <v>1877</v>
      </c>
      <c r="B99" s="686" t="s">
        <v>85</v>
      </c>
      <c r="C99" s="687"/>
      <c r="D99" s="687" t="s">
        <v>1888</v>
      </c>
      <c r="E99" s="687"/>
      <c r="F99" s="687"/>
      <c r="G99" s="688"/>
      <c r="H99" s="445">
        <v>246</v>
      </c>
      <c r="I99" s="211">
        <v>15400</v>
      </c>
      <c r="J99" s="124"/>
      <c r="K99" s="487">
        <f t="shared" si="19"/>
        <v>0</v>
      </c>
      <c r="L99" s="530">
        <f t="shared" si="14"/>
        <v>246</v>
      </c>
      <c r="M99" s="489"/>
      <c r="N99" s="497">
        <f>J99*L99</f>
        <v>0</v>
      </c>
      <c r="O99" s="785">
        <v>0</v>
      </c>
      <c r="P99" s="785"/>
      <c r="Q99" s="505">
        <v>0.4</v>
      </c>
      <c r="R99" s="74"/>
      <c r="S99" s="74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</row>
    <row r="100" spans="1:57" s="5" customFormat="1" ht="24.6" customHeight="1">
      <c r="A100" s="542" t="s">
        <v>1123</v>
      </c>
      <c r="B100" s="686" t="s">
        <v>550</v>
      </c>
      <c r="C100" s="687"/>
      <c r="D100" s="687" t="s">
        <v>1888</v>
      </c>
      <c r="E100" s="687"/>
      <c r="F100" s="687"/>
      <c r="G100" s="688"/>
      <c r="H100" s="445">
        <v>137</v>
      </c>
      <c r="I100" s="211">
        <v>8600</v>
      </c>
      <c r="J100" s="124"/>
      <c r="K100" s="487">
        <f t="shared" si="19"/>
        <v>0</v>
      </c>
      <c r="L100" s="530">
        <f t="shared" si="14"/>
        <v>137</v>
      </c>
      <c r="M100" s="489"/>
      <c r="N100" s="497">
        <f>J100*L100</f>
        <v>0</v>
      </c>
      <c r="O100" s="785">
        <v>1.6E-2</v>
      </c>
      <c r="P100" s="785"/>
      <c r="Q100" s="505">
        <v>1.5</v>
      </c>
      <c r="R100" s="33"/>
      <c r="S100" s="74"/>
      <c r="T100" s="74"/>
      <c r="U100" s="74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</row>
    <row r="101" spans="1:57" ht="24.6" customHeight="1">
      <c r="A101" s="542" t="s">
        <v>1151</v>
      </c>
      <c r="B101" s="686" t="s">
        <v>19</v>
      </c>
      <c r="C101" s="687"/>
      <c r="D101" s="687"/>
      <c r="E101" s="687"/>
      <c r="F101" s="687"/>
      <c r="G101" s="688"/>
      <c r="H101" s="445">
        <v>164</v>
      </c>
      <c r="I101" s="211">
        <v>10300</v>
      </c>
      <c r="J101" s="124"/>
      <c r="K101" s="119">
        <f t="shared" si="16"/>
        <v>0</v>
      </c>
      <c r="L101" s="530">
        <f t="shared" si="14"/>
        <v>164</v>
      </c>
      <c r="M101" s="490"/>
      <c r="N101" s="497">
        <f t="shared" ref="N101" si="20">J101*L101</f>
        <v>0</v>
      </c>
      <c r="O101" s="827">
        <v>3.0000000000000001E-3</v>
      </c>
      <c r="P101" s="827"/>
      <c r="Q101" s="503">
        <v>0.6</v>
      </c>
      <c r="S101" s="74"/>
      <c r="T101" s="74"/>
      <c r="U101" s="74"/>
    </row>
    <row r="102" spans="1:57" ht="24.6" customHeight="1">
      <c r="A102" s="542" t="s">
        <v>1138</v>
      </c>
      <c r="B102" s="686" t="s">
        <v>146</v>
      </c>
      <c r="C102" s="687"/>
      <c r="D102" s="687"/>
      <c r="E102" s="687"/>
      <c r="F102" s="687"/>
      <c r="G102" s="688"/>
      <c r="H102" s="445">
        <v>611</v>
      </c>
      <c r="I102" s="211">
        <v>38200</v>
      </c>
      <c r="J102" s="124"/>
      <c r="K102" s="119">
        <f t="shared" si="16"/>
        <v>0</v>
      </c>
      <c r="L102" s="530">
        <f t="shared" si="14"/>
        <v>611</v>
      </c>
      <c r="M102" s="490"/>
      <c r="N102" s="497">
        <f>J102*L102</f>
        <v>0</v>
      </c>
      <c r="O102" s="827">
        <v>8.9999999999999993E-3</v>
      </c>
      <c r="P102" s="827"/>
      <c r="Q102" s="505">
        <v>0.91</v>
      </c>
      <c r="S102" s="74"/>
      <c r="T102" s="74"/>
      <c r="U102" s="74"/>
    </row>
    <row r="103" spans="1:57" s="44" customFormat="1" ht="18" customHeight="1">
      <c r="A103" s="259" t="s">
        <v>190</v>
      </c>
      <c r="B103" s="138"/>
      <c r="C103" s="138"/>
      <c r="D103" s="138"/>
      <c r="E103" s="138"/>
      <c r="F103" s="58"/>
      <c r="G103" s="58"/>
      <c r="H103" s="49"/>
      <c r="I103" s="49"/>
      <c r="J103" s="17"/>
      <c r="K103" s="50"/>
      <c r="L103" s="139"/>
      <c r="N103" s="140">
        <f>SUM(N15:N68)</f>
        <v>0</v>
      </c>
      <c r="O103" s="51"/>
      <c r="P103" s="51"/>
      <c r="Q103" s="260"/>
      <c r="R103" s="57"/>
      <c r="S103" s="74"/>
      <c r="T103" s="74"/>
      <c r="U103" s="57"/>
      <c r="V103" s="57"/>
      <c r="W103" s="57"/>
      <c r="X103" s="57"/>
      <c r="Y103" s="57"/>
      <c r="Z103" s="57"/>
      <c r="AA103" s="57"/>
      <c r="AB103" s="57"/>
      <c r="AC103" s="57"/>
      <c r="AD103" s="57"/>
      <c r="AE103" s="57"/>
      <c r="AF103" s="57"/>
      <c r="AG103" s="57"/>
      <c r="AH103" s="57"/>
      <c r="AI103" s="57"/>
      <c r="AJ103" s="57"/>
      <c r="AK103" s="57"/>
      <c r="AL103" s="57"/>
      <c r="AM103" s="57"/>
      <c r="AN103" s="57"/>
      <c r="AO103" s="57"/>
      <c r="AP103" s="57"/>
      <c r="AQ103" s="57"/>
      <c r="AR103" s="57"/>
      <c r="AS103" s="57"/>
      <c r="AT103" s="57"/>
      <c r="AU103" s="57"/>
      <c r="AV103" s="57"/>
      <c r="AW103" s="57"/>
    </row>
    <row r="104" spans="1:57" s="46" customFormat="1" ht="13.5" customHeight="1">
      <c r="A104" s="867" t="str">
        <f>'Бытовая серия'!A129:Q129</f>
        <v>www.generalaircond.ru</v>
      </c>
      <c r="B104" s="868"/>
      <c r="C104" s="868"/>
      <c r="D104" s="868"/>
      <c r="E104" s="868"/>
      <c r="F104" s="868"/>
      <c r="G104" s="868"/>
      <c r="H104" s="868"/>
      <c r="I104" s="868"/>
      <c r="J104" s="868"/>
      <c r="K104" s="868"/>
      <c r="L104" s="868"/>
      <c r="M104" s="868"/>
      <c r="N104" s="868"/>
      <c r="O104" s="868"/>
      <c r="P104" s="868"/>
      <c r="Q104" s="869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</row>
    <row r="105" spans="1:57" ht="13.5" customHeight="1">
      <c r="A105" s="859"/>
      <c r="B105" s="860"/>
      <c r="C105" s="860"/>
      <c r="D105" s="860"/>
      <c r="E105" s="860"/>
      <c r="F105" s="860"/>
      <c r="G105" s="860"/>
      <c r="H105" s="860"/>
      <c r="I105" s="860"/>
      <c r="J105" s="860"/>
      <c r="K105" s="860"/>
      <c r="L105" s="860"/>
      <c r="M105" s="860"/>
      <c r="N105" s="860"/>
      <c r="O105" s="860"/>
      <c r="P105" s="860"/>
      <c r="Q105" s="861"/>
    </row>
    <row r="106" spans="1:57" ht="13.5" customHeight="1">
      <c r="A106" s="851" t="str">
        <f>'Бытовая серия'!A131:Q131</f>
        <v>компания "АЯКМосква"</v>
      </c>
      <c r="B106" s="825"/>
      <c r="C106" s="825"/>
      <c r="D106" s="825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52"/>
    </row>
    <row r="107" spans="1:57" ht="13.5" customHeight="1">
      <c r="A107" s="851" t="str">
        <f>'Бытовая серия'!A132:Q132</f>
        <v>111020, г. Москва, ул. 2я Синичкина, д. 9А, Бизнесцентр Синица Плаза</v>
      </c>
      <c r="B107" s="825"/>
      <c r="C107" s="825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52"/>
    </row>
    <row r="108" spans="1:57" ht="13.5" customHeight="1" thickBot="1">
      <c r="A108" s="853" t="str">
        <f>'Бытовая серия'!A133:Q133</f>
        <v>Тел./факс: 88002345605</v>
      </c>
      <c r="B108" s="854"/>
      <c r="C108" s="854"/>
      <c r="D108" s="854"/>
      <c r="E108" s="854"/>
      <c r="F108" s="854"/>
      <c r="G108" s="854"/>
      <c r="H108" s="854"/>
      <c r="I108" s="854"/>
      <c r="J108" s="854"/>
      <c r="K108" s="854"/>
      <c r="L108" s="854"/>
      <c r="M108" s="854"/>
      <c r="N108" s="854"/>
      <c r="O108" s="854"/>
      <c r="P108" s="854"/>
      <c r="Q108" s="855"/>
    </row>
    <row r="109" spans="1:57" s="47" customFormat="1" ht="21" customHeight="1"/>
    <row r="110" spans="1:57" s="47" customFormat="1"/>
    <row r="111" spans="1:57" s="47" customFormat="1" ht="15" customHeight="1"/>
    <row r="112" spans="1:57" s="47" customFormat="1"/>
    <row r="113" s="47" customFormat="1" ht="15" customHeight="1"/>
    <row r="114" s="47" customFormat="1"/>
    <row r="115" s="47" customFormat="1" ht="13.5" customHeight="1"/>
    <row r="116" s="47" customFormat="1"/>
    <row r="117" s="47" customFormat="1" ht="13.5" customHeight="1"/>
    <row r="118" s="47" customFormat="1" ht="15" customHeight="1"/>
    <row r="119" s="47" customFormat="1"/>
    <row r="120" s="47" customFormat="1" ht="15" customHeight="1"/>
    <row r="121" s="47" customFormat="1"/>
    <row r="122" s="47" customFormat="1"/>
    <row r="123" s="47" customFormat="1" ht="13.5" customHeight="1"/>
    <row r="124" s="47" customFormat="1" ht="15" customHeight="1"/>
    <row r="125" s="47" customFormat="1"/>
    <row r="126" s="47" customFormat="1" ht="15" customHeight="1"/>
    <row r="127" s="47" customFormat="1"/>
    <row r="128" s="47" customFormat="1" ht="15" customHeight="1"/>
    <row r="129" s="47" customFormat="1"/>
    <row r="130" s="47" customFormat="1" ht="15" customHeight="1"/>
    <row r="131" s="47" customFormat="1"/>
    <row r="132" s="47" customFormat="1"/>
    <row r="133" s="47" customFormat="1"/>
    <row r="134" s="47" customFormat="1" ht="16.5" customHeight="1"/>
    <row r="135" s="47" customFormat="1" ht="16.5" customHeight="1"/>
    <row r="136" s="47" customFormat="1" ht="16.5" customHeight="1"/>
    <row r="137" s="47" customFormat="1" ht="16.5" customHeight="1"/>
    <row r="138" s="47" customFormat="1" ht="16.5" customHeight="1"/>
    <row r="139" s="47" customFormat="1" ht="16.5" customHeight="1"/>
    <row r="140" s="47" customFormat="1" ht="16.5" customHeight="1"/>
    <row r="141" s="47" customFormat="1" ht="16.5" customHeight="1"/>
    <row r="142" s="47" customFormat="1" ht="16.5" customHeight="1"/>
    <row r="143" s="47" customFormat="1" ht="16.5" customHeight="1"/>
    <row r="144" s="47" customFormat="1" ht="16.5" customHeight="1"/>
    <row r="145" s="47" customFormat="1"/>
    <row r="146" s="47" customFormat="1" ht="16.5" customHeight="1"/>
    <row r="147" s="47" customFormat="1" ht="16.5" customHeight="1"/>
    <row r="148" s="47" customFormat="1" ht="16.5" customHeight="1"/>
    <row r="149" s="47" customFormat="1" ht="16.5" customHeight="1"/>
    <row r="150" s="47" customFormat="1" ht="16.5" customHeight="1"/>
    <row r="151" s="47" customFormat="1"/>
    <row r="152" s="47" customFormat="1" ht="12.75" customHeight="1"/>
    <row r="153" s="47" customFormat="1" ht="12.75" customHeight="1"/>
    <row r="154" s="47" customFormat="1"/>
    <row r="155" s="47" customFormat="1" ht="27.75" customHeight="1"/>
    <row r="156" s="47" customFormat="1"/>
    <row r="157" s="47" customFormat="1"/>
    <row r="158" s="47" customFormat="1"/>
    <row r="159" s="47" customFormat="1"/>
    <row r="160" s="47" customFormat="1"/>
    <row r="161" s="47" customFormat="1"/>
    <row r="162" s="47" customFormat="1"/>
    <row r="163" s="47" customFormat="1"/>
    <row r="164" s="47" customFormat="1"/>
    <row r="165" s="47" customFormat="1"/>
    <row r="166" s="47" customFormat="1"/>
    <row r="167" s="47" customFormat="1"/>
    <row r="168" s="47" customFormat="1"/>
    <row r="169" s="47" customFormat="1"/>
    <row r="170" s="47" customFormat="1"/>
    <row r="171" s="47" customFormat="1"/>
    <row r="172" s="47" customFormat="1"/>
    <row r="173" s="47" customFormat="1"/>
    <row r="174" s="47" customFormat="1"/>
    <row r="175" s="47" customFormat="1"/>
    <row r="176" s="47" customFormat="1"/>
    <row r="177" s="47" customFormat="1"/>
    <row r="178" s="47" customFormat="1"/>
    <row r="179" s="47" customFormat="1"/>
    <row r="180" s="47" customFormat="1"/>
    <row r="181" s="47" customFormat="1"/>
    <row r="182" s="47" customFormat="1"/>
    <row r="183" s="47" customFormat="1"/>
    <row r="184" s="47" customFormat="1"/>
    <row r="185" s="47" customFormat="1"/>
    <row r="186" s="47" customFormat="1"/>
    <row r="187" s="47" customFormat="1"/>
    <row r="188" s="47" customFormat="1"/>
    <row r="189" s="47" customFormat="1"/>
    <row r="190" s="47" customFormat="1"/>
    <row r="191" s="47" customFormat="1"/>
    <row r="192" s="47" customFormat="1"/>
    <row r="193" s="47" customFormat="1"/>
    <row r="194" s="47" customFormat="1"/>
    <row r="195" s="47" customFormat="1"/>
    <row r="196" s="47" customFormat="1"/>
    <row r="197" s="47" customFormat="1"/>
    <row r="198" s="47" customFormat="1"/>
    <row r="199" s="47" customFormat="1"/>
    <row r="200" s="47" customFormat="1"/>
    <row r="201" s="47" customFormat="1"/>
    <row r="202" s="47" customFormat="1"/>
    <row r="203" s="47" customFormat="1"/>
    <row r="204" s="47" customFormat="1"/>
    <row r="205" s="47" customFormat="1"/>
    <row r="206" s="47" customFormat="1"/>
    <row r="207" s="47" customFormat="1"/>
    <row r="208" s="47" customFormat="1"/>
    <row r="209" s="47" customFormat="1"/>
    <row r="210" s="47" customFormat="1"/>
    <row r="211" s="47" customFormat="1"/>
    <row r="212" s="47" customFormat="1"/>
    <row r="213" s="47" customFormat="1"/>
    <row r="214" s="47" customFormat="1"/>
    <row r="215" s="47" customFormat="1"/>
    <row r="216" s="47" customFormat="1"/>
    <row r="217" s="47" customFormat="1"/>
    <row r="218" s="47" customFormat="1"/>
    <row r="219" s="47" customFormat="1"/>
    <row r="220" s="47" customFormat="1"/>
    <row r="221" s="47" customFormat="1"/>
    <row r="222" s="47" customFormat="1"/>
    <row r="223" s="47" customFormat="1"/>
    <row r="224" s="47" customFormat="1"/>
  </sheetData>
  <customSheetViews>
    <customSheetView guid="{FA833650-9147-48FF-9246-B3943D91CD8D}" scale="70" showPageBreaks="1" printArea="1" hiddenColumns="1" view="pageBreakPreview">
      <pane ySplit="7" topLeftCell="A8" activePane="bottomLeft" state="frozen"/>
      <selection pane="bottomLeft" activeCell="V15" sqref="V15"/>
      <pageMargins left="0.25" right="0.25" top="0.75" bottom="0.75" header="0.3" footer="0.3"/>
      <pageSetup paperSize="9" scale="44" fitToHeight="10" orientation="portrait" r:id="rId1"/>
      <headerFooter alignWithMargins="0"/>
    </customSheetView>
  </customSheetViews>
  <mergeCells count="317">
    <mergeCell ref="D96:G96"/>
    <mergeCell ref="O96:P96"/>
    <mergeCell ref="O99:P99"/>
    <mergeCell ref="B97:C97"/>
    <mergeCell ref="D97:G97"/>
    <mergeCell ref="O98:P98"/>
    <mergeCell ref="O97:P97"/>
    <mergeCell ref="D99:G99"/>
    <mergeCell ref="G31:G32"/>
    <mergeCell ref="E57:E58"/>
    <mergeCell ref="A63:A64"/>
    <mergeCell ref="B91:C91"/>
    <mergeCell ref="O95:P95"/>
    <mergeCell ref="D91:G91"/>
    <mergeCell ref="O91:P91"/>
    <mergeCell ref="B92:C92"/>
    <mergeCell ref="D92:G92"/>
    <mergeCell ref="B89:C89"/>
    <mergeCell ref="D89:G89"/>
    <mergeCell ref="O89:P89"/>
    <mergeCell ref="B93:C93"/>
    <mergeCell ref="D93:G93"/>
    <mergeCell ref="B94:C94"/>
    <mergeCell ref="D94:G94"/>
    <mergeCell ref="B95:C95"/>
    <mergeCell ref="D95:G95"/>
    <mergeCell ref="O93:P93"/>
    <mergeCell ref="O94:P94"/>
    <mergeCell ref="O92:P92"/>
    <mergeCell ref="O90:P90"/>
    <mergeCell ref="B90:C90"/>
    <mergeCell ref="F55:F56"/>
    <mergeCell ref="A25:A26"/>
    <mergeCell ref="A61:A62"/>
    <mergeCell ref="D55:D56"/>
    <mergeCell ref="C63:C64"/>
    <mergeCell ref="C61:C62"/>
    <mergeCell ref="A57:A58"/>
    <mergeCell ref="C57:C58"/>
    <mergeCell ref="C59:C60"/>
    <mergeCell ref="D59:D60"/>
    <mergeCell ref="E59:E60"/>
    <mergeCell ref="A55:A56"/>
    <mergeCell ref="L31:L32"/>
    <mergeCell ref="O81:P81"/>
    <mergeCell ref="O79:P79"/>
    <mergeCell ref="D75:G75"/>
    <mergeCell ref="O78:P78"/>
    <mergeCell ref="O77:P77"/>
    <mergeCell ref="O84:P84"/>
    <mergeCell ref="F37:F38"/>
    <mergeCell ref="F41:F42"/>
    <mergeCell ref="E49:E50"/>
    <mergeCell ref="F49:F50"/>
    <mergeCell ref="D63:D64"/>
    <mergeCell ref="E63:E64"/>
    <mergeCell ref="D61:D62"/>
    <mergeCell ref="E61:E62"/>
    <mergeCell ref="F61:F62"/>
    <mergeCell ref="G59:G60"/>
    <mergeCell ref="O76:P76"/>
    <mergeCell ref="O83:P83"/>
    <mergeCell ref="O82:P82"/>
    <mergeCell ref="L45:L46"/>
    <mergeCell ref="G43:G44"/>
    <mergeCell ref="G45:G46"/>
    <mergeCell ref="D57:D58"/>
    <mergeCell ref="L43:L44"/>
    <mergeCell ref="E33:E34"/>
    <mergeCell ref="O69:P69"/>
    <mergeCell ref="A36:Q36"/>
    <mergeCell ref="A35:M35"/>
    <mergeCell ref="L37:L38"/>
    <mergeCell ref="L39:L40"/>
    <mergeCell ref="F33:F34"/>
    <mergeCell ref="G33:G34"/>
    <mergeCell ref="L33:L34"/>
    <mergeCell ref="G37:G38"/>
    <mergeCell ref="A33:A34"/>
    <mergeCell ref="C33:C34"/>
    <mergeCell ref="D33:D34"/>
    <mergeCell ref="L51:L52"/>
    <mergeCell ref="L49:L50"/>
    <mergeCell ref="L47:L48"/>
    <mergeCell ref="L41:L42"/>
    <mergeCell ref="F45:F46"/>
    <mergeCell ref="E47:E48"/>
    <mergeCell ref="F47:F48"/>
    <mergeCell ref="L63:L64"/>
    <mergeCell ref="C39:C40"/>
    <mergeCell ref="E55:E56"/>
    <mergeCell ref="L19:L20"/>
    <mergeCell ref="C13:C14"/>
    <mergeCell ref="F13:F14"/>
    <mergeCell ref="L13:L14"/>
    <mergeCell ref="F31:F32"/>
    <mergeCell ref="G27:G28"/>
    <mergeCell ref="L27:L28"/>
    <mergeCell ref="O88:P88"/>
    <mergeCell ref="D86:G86"/>
    <mergeCell ref="B87:C87"/>
    <mergeCell ref="D87:G87"/>
    <mergeCell ref="O87:P87"/>
    <mergeCell ref="O86:P86"/>
    <mergeCell ref="B81:C81"/>
    <mergeCell ref="D81:G81"/>
    <mergeCell ref="B84:C84"/>
    <mergeCell ref="D84:G84"/>
    <mergeCell ref="B85:C85"/>
    <mergeCell ref="D85:G85"/>
    <mergeCell ref="B88:C88"/>
    <mergeCell ref="D88:G88"/>
    <mergeCell ref="B86:C86"/>
    <mergeCell ref="O85:P85"/>
    <mergeCell ref="O75:P75"/>
    <mergeCell ref="A29:A30"/>
    <mergeCell ref="C29:C30"/>
    <mergeCell ref="F27:F28"/>
    <mergeCell ref="L29:L30"/>
    <mergeCell ref="G19:G20"/>
    <mergeCell ref="E25:E26"/>
    <mergeCell ref="F25:F26"/>
    <mergeCell ref="A8:Q8"/>
    <mergeCell ref="C55:C56"/>
    <mergeCell ref="A37:A38"/>
    <mergeCell ref="C37:C38"/>
    <mergeCell ref="D37:D38"/>
    <mergeCell ref="E37:E38"/>
    <mergeCell ref="A19:A20"/>
    <mergeCell ref="C19:C20"/>
    <mergeCell ref="L11:L12"/>
    <mergeCell ref="C9:C10"/>
    <mergeCell ref="G11:G12"/>
    <mergeCell ref="F11:F12"/>
    <mergeCell ref="G13:G14"/>
    <mergeCell ref="E13:E14"/>
    <mergeCell ref="D13:D14"/>
    <mergeCell ref="F29:F30"/>
    <mergeCell ref="G29:G30"/>
    <mergeCell ref="L9:L10"/>
    <mergeCell ref="D9:D10"/>
    <mergeCell ref="A11:A12"/>
    <mergeCell ref="A9:A10"/>
    <mergeCell ref="E9:E10"/>
    <mergeCell ref="D17:D18"/>
    <mergeCell ref="E17:E18"/>
    <mergeCell ref="F17:F18"/>
    <mergeCell ref="C11:C12"/>
    <mergeCell ref="O3:P3"/>
    <mergeCell ref="F59:F60"/>
    <mergeCell ref="G55:G56"/>
    <mergeCell ref="A53:M53"/>
    <mergeCell ref="A54:Q54"/>
    <mergeCell ref="A59:A60"/>
    <mergeCell ref="A5:A6"/>
    <mergeCell ref="O5:O6"/>
    <mergeCell ref="N5:N6"/>
    <mergeCell ref="Q5:Q6"/>
    <mergeCell ref="E5:F5"/>
    <mergeCell ref="H3:J3"/>
    <mergeCell ref="L3:M3"/>
    <mergeCell ref="L5:L6"/>
    <mergeCell ref="P5:P6"/>
    <mergeCell ref="A7:M7"/>
    <mergeCell ref="N7:Q7"/>
    <mergeCell ref="C25:C26"/>
    <mergeCell ref="D25:D26"/>
    <mergeCell ref="L25:L26"/>
    <mergeCell ref="A27:A28"/>
    <mergeCell ref="C27:C28"/>
    <mergeCell ref="D27:D28"/>
    <mergeCell ref="E27:E28"/>
    <mergeCell ref="K5:K6"/>
    <mergeCell ref="C5:D5"/>
    <mergeCell ref="M5:M6"/>
    <mergeCell ref="J5:J6"/>
    <mergeCell ref="G61:G62"/>
    <mergeCell ref="I5:I6"/>
    <mergeCell ref="L55:L56"/>
    <mergeCell ref="L57:L58"/>
    <mergeCell ref="L59:L60"/>
    <mergeCell ref="L61:L62"/>
    <mergeCell ref="H5:H6"/>
    <mergeCell ref="F57:F58"/>
    <mergeCell ref="G5:G6"/>
    <mergeCell ref="A15:M15"/>
    <mergeCell ref="A17:A18"/>
    <mergeCell ref="C17:C18"/>
    <mergeCell ref="G9:G10"/>
    <mergeCell ref="F9:F10"/>
    <mergeCell ref="D11:D12"/>
    <mergeCell ref="E11:E12"/>
    <mergeCell ref="F19:F20"/>
    <mergeCell ref="D29:D30"/>
    <mergeCell ref="E29:E30"/>
    <mergeCell ref="A13:A14"/>
    <mergeCell ref="D79:G79"/>
    <mergeCell ref="O101:P101"/>
    <mergeCell ref="B69:C69"/>
    <mergeCell ref="D69:G69"/>
    <mergeCell ref="B68:C68"/>
    <mergeCell ref="D68:G68"/>
    <mergeCell ref="B70:C70"/>
    <mergeCell ref="O80:P80"/>
    <mergeCell ref="B102:G102"/>
    <mergeCell ref="B101:G101"/>
    <mergeCell ref="B80:C80"/>
    <mergeCell ref="D80:G80"/>
    <mergeCell ref="B82:C82"/>
    <mergeCell ref="D82:G82"/>
    <mergeCell ref="B83:C83"/>
    <mergeCell ref="D83:G83"/>
    <mergeCell ref="D90:G90"/>
    <mergeCell ref="B98:C98"/>
    <mergeCell ref="D98:G98"/>
    <mergeCell ref="B100:C100"/>
    <mergeCell ref="D100:G100"/>
    <mergeCell ref="O100:P100"/>
    <mergeCell ref="B99:C99"/>
    <mergeCell ref="B96:C96"/>
    <mergeCell ref="L21:L22"/>
    <mergeCell ref="A108:Q108"/>
    <mergeCell ref="A106:Q106"/>
    <mergeCell ref="A107:Q107"/>
    <mergeCell ref="A104:Q104"/>
    <mergeCell ref="A105:Q105"/>
    <mergeCell ref="A65:A66"/>
    <mergeCell ref="C65:C66"/>
    <mergeCell ref="D65:D66"/>
    <mergeCell ref="E65:E66"/>
    <mergeCell ref="F65:F66"/>
    <mergeCell ref="G65:G66"/>
    <mergeCell ref="O102:P102"/>
    <mergeCell ref="O73:P73"/>
    <mergeCell ref="A67:M67"/>
    <mergeCell ref="L65:L66"/>
    <mergeCell ref="O74:P74"/>
    <mergeCell ref="B76:C76"/>
    <mergeCell ref="D76:G76"/>
    <mergeCell ref="B77:C77"/>
    <mergeCell ref="D77:G77"/>
    <mergeCell ref="B78:C78"/>
    <mergeCell ref="D78:G78"/>
    <mergeCell ref="B79:C79"/>
    <mergeCell ref="E45:E46"/>
    <mergeCell ref="A45:A46"/>
    <mergeCell ref="A47:A48"/>
    <mergeCell ref="C45:C46"/>
    <mergeCell ref="D45:D46"/>
    <mergeCell ref="G25:G26"/>
    <mergeCell ref="A16:Q16"/>
    <mergeCell ref="A23:A24"/>
    <mergeCell ref="C23:C24"/>
    <mergeCell ref="D23:D24"/>
    <mergeCell ref="E23:E24"/>
    <mergeCell ref="F23:F24"/>
    <mergeCell ref="G23:G24"/>
    <mergeCell ref="L23:L24"/>
    <mergeCell ref="G21:G22"/>
    <mergeCell ref="G17:G18"/>
    <mergeCell ref="L17:L18"/>
    <mergeCell ref="A21:A22"/>
    <mergeCell ref="D19:D20"/>
    <mergeCell ref="E19:E20"/>
    <mergeCell ref="C21:C22"/>
    <mergeCell ref="D21:D22"/>
    <mergeCell ref="E21:E22"/>
    <mergeCell ref="F21:F22"/>
    <mergeCell ref="A39:A40"/>
    <mergeCell ref="A41:A42"/>
    <mergeCell ref="D39:D40"/>
    <mergeCell ref="C41:C42"/>
    <mergeCell ref="D41:D42"/>
    <mergeCell ref="E39:E40"/>
    <mergeCell ref="F39:F40"/>
    <mergeCell ref="E41:E42"/>
    <mergeCell ref="C43:C44"/>
    <mergeCell ref="D43:D44"/>
    <mergeCell ref="F43:F44"/>
    <mergeCell ref="A43:A44"/>
    <mergeCell ref="E43:E44"/>
    <mergeCell ref="B73:C73"/>
    <mergeCell ref="D73:G73"/>
    <mergeCell ref="B74:C74"/>
    <mergeCell ref="D74:G74"/>
    <mergeCell ref="B75:C75"/>
    <mergeCell ref="G47:G48"/>
    <mergeCell ref="G49:G50"/>
    <mergeCell ref="G51:G52"/>
    <mergeCell ref="A31:A32"/>
    <mergeCell ref="C31:C32"/>
    <mergeCell ref="D31:D32"/>
    <mergeCell ref="E31:E32"/>
    <mergeCell ref="F51:F52"/>
    <mergeCell ref="G39:G40"/>
    <mergeCell ref="G41:G42"/>
    <mergeCell ref="C47:C48"/>
    <mergeCell ref="D47:D48"/>
    <mergeCell ref="C51:C52"/>
    <mergeCell ref="D51:D52"/>
    <mergeCell ref="C49:C50"/>
    <mergeCell ref="D49:D50"/>
    <mergeCell ref="E51:E52"/>
    <mergeCell ref="A51:A52"/>
    <mergeCell ref="A49:A50"/>
    <mergeCell ref="O70:P70"/>
    <mergeCell ref="G57:G58"/>
    <mergeCell ref="B72:C72"/>
    <mergeCell ref="D72:G72"/>
    <mergeCell ref="O72:P72"/>
    <mergeCell ref="G63:G64"/>
    <mergeCell ref="O68:P68"/>
    <mergeCell ref="F63:F64"/>
    <mergeCell ref="O71:P71"/>
    <mergeCell ref="D70:G70"/>
    <mergeCell ref="B71:C71"/>
    <mergeCell ref="D71:G71"/>
  </mergeCells>
  <phoneticPr fontId="7" type="noConversion"/>
  <conditionalFormatting sqref="A70">
    <cfRule type="duplicateValues" dxfId="156" priority="53" stopIfTrue="1"/>
  </conditionalFormatting>
  <conditionalFormatting sqref="A101:A102 A98:A99 A71 A78 A92:A94 A84:A88 A90 A73:A75">
    <cfRule type="duplicateValues" dxfId="155" priority="52" stopIfTrue="1"/>
  </conditionalFormatting>
  <conditionalFormatting sqref="A76">
    <cfRule type="duplicateValues" dxfId="154" priority="51" stopIfTrue="1"/>
  </conditionalFormatting>
  <conditionalFormatting sqref="A77">
    <cfRule type="duplicateValues" dxfId="153" priority="50" stopIfTrue="1"/>
  </conditionalFormatting>
  <conditionalFormatting sqref="A95">
    <cfRule type="duplicateValues" dxfId="152" priority="49" stopIfTrue="1"/>
  </conditionalFormatting>
  <conditionalFormatting sqref="A95">
    <cfRule type="duplicateValues" dxfId="151" priority="47" stopIfTrue="1"/>
    <cfRule type="duplicateValues" dxfId="150" priority="48" stopIfTrue="1"/>
  </conditionalFormatting>
  <conditionalFormatting sqref="A82">
    <cfRule type="duplicateValues" dxfId="149" priority="46" stopIfTrue="1"/>
  </conditionalFormatting>
  <conditionalFormatting sqref="A80">
    <cfRule type="duplicateValues" dxfId="148" priority="45" stopIfTrue="1"/>
  </conditionalFormatting>
  <conditionalFormatting sqref="A81">
    <cfRule type="duplicateValues" dxfId="147" priority="44" stopIfTrue="1"/>
  </conditionalFormatting>
  <conditionalFormatting sqref="A79">
    <cfRule type="duplicateValues" dxfId="146" priority="41" stopIfTrue="1"/>
    <cfRule type="duplicateValues" dxfId="145" priority="42" stopIfTrue="1"/>
  </conditionalFormatting>
  <conditionalFormatting sqref="A79">
    <cfRule type="duplicateValues" dxfId="144" priority="43" stopIfTrue="1"/>
  </conditionalFormatting>
  <conditionalFormatting sqref="A97">
    <cfRule type="duplicateValues" dxfId="143" priority="40" stopIfTrue="1"/>
  </conditionalFormatting>
  <conditionalFormatting sqref="A97">
    <cfRule type="duplicateValues" dxfId="142" priority="38" stopIfTrue="1"/>
    <cfRule type="duplicateValues" dxfId="141" priority="39" stopIfTrue="1"/>
  </conditionalFormatting>
  <conditionalFormatting sqref="A69">
    <cfRule type="duplicateValues" dxfId="140" priority="35" stopIfTrue="1"/>
    <cfRule type="duplicateValues" dxfId="139" priority="36" stopIfTrue="1"/>
  </conditionalFormatting>
  <conditionalFormatting sqref="A69">
    <cfRule type="duplicateValues" dxfId="138" priority="37" stopIfTrue="1"/>
  </conditionalFormatting>
  <conditionalFormatting sqref="A83">
    <cfRule type="duplicateValues" dxfId="137" priority="54" stopIfTrue="1"/>
  </conditionalFormatting>
  <conditionalFormatting sqref="A91">
    <cfRule type="duplicateValues" dxfId="136" priority="34" stopIfTrue="1"/>
  </conditionalFormatting>
  <conditionalFormatting sqref="A96">
    <cfRule type="duplicateValues" dxfId="135" priority="31" stopIfTrue="1"/>
    <cfRule type="duplicateValues" dxfId="134" priority="32" stopIfTrue="1"/>
  </conditionalFormatting>
  <conditionalFormatting sqref="A96">
    <cfRule type="duplicateValues" dxfId="133" priority="33" stopIfTrue="1"/>
  </conditionalFormatting>
  <conditionalFormatting sqref="A89">
    <cfRule type="duplicateValues" dxfId="132" priority="30" stopIfTrue="1"/>
  </conditionalFormatting>
  <conditionalFormatting sqref="A100">
    <cfRule type="duplicateValues" dxfId="131" priority="29" stopIfTrue="1"/>
  </conditionalFormatting>
  <conditionalFormatting sqref="A72">
    <cfRule type="duplicateValues" dxfId="130" priority="28" stopIfTrue="1"/>
  </conditionalFormatting>
  <conditionalFormatting sqref="A53">
    <cfRule type="duplicateValues" dxfId="129" priority="1384" stopIfTrue="1"/>
  </conditionalFormatting>
  <conditionalFormatting sqref="A68">
    <cfRule type="duplicateValues" dxfId="128" priority="1385" stopIfTrue="1"/>
    <cfRule type="duplicateValues" dxfId="127" priority="1386" stopIfTrue="1"/>
  </conditionalFormatting>
  <conditionalFormatting sqref="A15">
    <cfRule type="duplicateValues" dxfId="126" priority="1387" stopIfTrue="1"/>
  </conditionalFormatting>
  <conditionalFormatting sqref="A23:A34">
    <cfRule type="duplicateValues" dxfId="125" priority="1388" stopIfTrue="1"/>
  </conditionalFormatting>
  <conditionalFormatting sqref="A19:A20">
    <cfRule type="duplicateValues" dxfId="124" priority="1389" stopIfTrue="1"/>
  </conditionalFormatting>
  <conditionalFormatting sqref="A43:A52">
    <cfRule type="duplicateValues" dxfId="123" priority="1390" stopIfTrue="1"/>
  </conditionalFormatting>
  <conditionalFormatting sqref="A35">
    <cfRule type="duplicateValues" dxfId="122" priority="1391" stopIfTrue="1"/>
  </conditionalFormatting>
  <conditionalFormatting sqref="A37:A42">
    <cfRule type="duplicateValues" dxfId="121" priority="1392" stopIfTrue="1"/>
  </conditionalFormatting>
  <conditionalFormatting sqref="A17:A18 A21:A22">
    <cfRule type="duplicateValues" dxfId="120" priority="1393" stopIfTrue="1"/>
  </conditionalFormatting>
  <conditionalFormatting sqref="A104:A65577 A4:A6 A55:A67">
    <cfRule type="duplicateValues" dxfId="119" priority="1395" stopIfTrue="1"/>
  </conditionalFormatting>
  <hyperlinks>
    <hyperlink ref="A104" r:id="rId2" display="www.general-russia.ru" xr:uid="{00000000-0004-0000-0500-000000000000}"/>
  </hyperlinks>
  <pageMargins left="0.25" right="0.25" top="0.75" bottom="0.75" header="0.3" footer="0.3"/>
  <pageSetup paperSize="9" scale="30" fitToHeight="10" orientation="portrait" r:id="rId3"/>
  <headerFooter alignWithMargins="0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Z222"/>
  <sheetViews>
    <sheetView zoomScale="85" zoomScaleNormal="85" zoomScaleSheetLayoutView="70" workbookViewId="0">
      <pane ySplit="7" topLeftCell="A8" activePane="bottomLeft" state="frozen"/>
      <selection pane="bottomLeft" activeCell="I3" sqref="I3"/>
    </sheetView>
  </sheetViews>
  <sheetFormatPr defaultColWidth="9.140625" defaultRowHeight="12.75"/>
  <cols>
    <col min="1" max="1" width="23.140625" style="7" customWidth="1"/>
    <col min="2" max="2" width="18.5703125" style="7" customWidth="1"/>
    <col min="3" max="4" width="8.5703125" style="7" customWidth="1"/>
    <col min="5" max="5" width="17.140625" style="21" customWidth="1"/>
    <col min="6" max="6" width="10.42578125" style="7" customWidth="1"/>
    <col min="7" max="7" width="12.7109375" style="7" customWidth="1"/>
    <col min="8" max="8" width="8.140625" style="7" customWidth="1"/>
    <col min="9" max="9" width="8.28515625" style="7" customWidth="1"/>
    <col min="10" max="10" width="12.7109375" style="7" customWidth="1"/>
    <col min="11" max="11" width="12.42578125" style="7" customWidth="1"/>
    <col min="12" max="12" width="9.5703125" style="7" customWidth="1"/>
    <col min="13" max="13" width="21.28515625" style="7" customWidth="1"/>
    <col min="14" max="14" width="8.28515625" style="7" customWidth="1"/>
    <col min="15" max="15" width="10.28515625" style="7" customWidth="1"/>
    <col min="16" max="16" width="2.7109375" style="47" customWidth="1"/>
    <col min="17" max="17" width="9.140625" style="47" customWidth="1"/>
    <col min="18" max="18" width="5.85546875" style="47" customWidth="1"/>
    <col min="19" max="20" width="1.42578125" style="47" customWidth="1"/>
    <col min="21" max="21" width="8.5703125" style="47" customWidth="1"/>
    <col min="22" max="52" width="9.140625" style="47" customWidth="1"/>
    <col min="53" max="16384" width="9.140625" style="7"/>
  </cols>
  <sheetData>
    <row r="1" spans="1:52" ht="53.25" customHeight="1">
      <c r="A1" s="397"/>
      <c r="B1" s="398"/>
      <c r="C1" s="399"/>
      <c r="D1" s="398"/>
      <c r="E1" s="650"/>
      <c r="F1" s="398"/>
      <c r="G1" s="398"/>
      <c r="H1" s="401"/>
      <c r="I1" s="398"/>
      <c r="J1" s="398"/>
      <c r="K1" s="402"/>
      <c r="L1" s="402"/>
      <c r="M1" s="415"/>
      <c r="N1" s="403" t="s">
        <v>1663</v>
      </c>
      <c r="O1" s="416"/>
      <c r="AY1" s="7"/>
      <c r="AZ1" s="7"/>
    </row>
    <row r="2" spans="1:52" ht="15.75" customHeight="1" thickBot="1">
      <c r="A2" s="405"/>
      <c r="B2" s="386"/>
      <c r="C2" s="387"/>
      <c r="D2" s="386"/>
      <c r="E2" s="651"/>
      <c r="F2" s="386"/>
      <c r="G2" s="386"/>
      <c r="H2" s="389"/>
      <c r="I2" s="386"/>
      <c r="J2" s="386"/>
      <c r="K2" s="896"/>
      <c r="L2" s="896"/>
      <c r="M2" s="896"/>
      <c r="N2" s="896"/>
      <c r="O2" s="417"/>
      <c r="AY2" s="7"/>
      <c r="AZ2" s="7"/>
    </row>
    <row r="3" spans="1:52" ht="18.75" customHeight="1" thickBot="1">
      <c r="A3" s="249"/>
      <c r="B3" s="57"/>
      <c r="C3" s="551" t="s">
        <v>429</v>
      </c>
      <c r="D3" s="552">
        <v>0</v>
      </c>
      <c r="E3" s="652"/>
      <c r="F3" s="555" t="s">
        <v>176</v>
      </c>
      <c r="G3" s="229"/>
      <c r="H3" s="230"/>
      <c r="I3" s="210">
        <f>SUM(L10:L53)</f>
        <v>0</v>
      </c>
      <c r="J3" s="901" t="s">
        <v>303</v>
      </c>
      <c r="K3" s="902"/>
      <c r="L3" s="110">
        <f>SUMPRODUCT(H10:H53,N10:N53)</f>
        <v>0</v>
      </c>
      <c r="M3" s="900" t="s">
        <v>175</v>
      </c>
      <c r="N3" s="848"/>
      <c r="O3" s="250">
        <f>SUMPRODUCT(H10:H53,O10:O53)</f>
        <v>0</v>
      </c>
      <c r="AY3" s="7"/>
      <c r="AZ3" s="7"/>
    </row>
    <row r="4" spans="1:52" ht="14.25" customHeight="1">
      <c r="A4" s="261"/>
      <c r="B4" s="94"/>
      <c r="C4" s="95"/>
      <c r="D4" s="95"/>
      <c r="E4" s="653"/>
      <c r="F4" s="95"/>
      <c r="G4" s="95"/>
      <c r="H4" s="95"/>
      <c r="I4" s="903"/>
      <c r="J4" s="903"/>
      <c r="K4" s="903"/>
      <c r="L4" s="903"/>
      <c r="M4" s="903"/>
      <c r="N4" s="903"/>
      <c r="O4" s="904"/>
    </row>
    <row r="5" spans="1:52" ht="25.15" customHeight="1">
      <c r="A5" s="912" t="s">
        <v>21</v>
      </c>
      <c r="B5" s="736" t="s">
        <v>69</v>
      </c>
      <c r="C5" s="917" t="s">
        <v>22</v>
      </c>
      <c r="D5" s="918"/>
      <c r="E5" s="928" t="s">
        <v>180</v>
      </c>
      <c r="F5" s="796" t="s">
        <v>181</v>
      </c>
      <c r="G5" s="921" t="s">
        <v>260</v>
      </c>
      <c r="H5" s="758" t="s">
        <v>1625</v>
      </c>
      <c r="I5" s="746" t="s">
        <v>12</v>
      </c>
      <c r="J5" s="744" t="s">
        <v>178</v>
      </c>
      <c r="K5" s="739" t="s">
        <v>179</v>
      </c>
      <c r="L5" s="744" t="s">
        <v>17</v>
      </c>
      <c r="M5" s="897" t="s">
        <v>99</v>
      </c>
      <c r="N5" s="897" t="s">
        <v>13</v>
      </c>
      <c r="O5" s="905" t="s">
        <v>14</v>
      </c>
    </row>
    <row r="6" spans="1:52" ht="25.15" customHeight="1">
      <c r="A6" s="913"/>
      <c r="B6" s="919"/>
      <c r="C6" s="915" t="s">
        <v>23</v>
      </c>
      <c r="D6" s="915" t="s">
        <v>24</v>
      </c>
      <c r="E6" s="929"/>
      <c r="F6" s="797"/>
      <c r="G6" s="922"/>
      <c r="H6" s="926"/>
      <c r="I6" s="924"/>
      <c r="J6" s="908"/>
      <c r="K6" s="910"/>
      <c r="L6" s="908"/>
      <c r="M6" s="898"/>
      <c r="N6" s="898"/>
      <c r="O6" s="906"/>
    </row>
    <row r="7" spans="1:52" ht="21.75" customHeight="1">
      <c r="A7" s="914"/>
      <c r="B7" s="920"/>
      <c r="C7" s="916"/>
      <c r="D7" s="916"/>
      <c r="E7" s="930"/>
      <c r="F7" s="798"/>
      <c r="G7" s="923"/>
      <c r="H7" s="927"/>
      <c r="I7" s="925"/>
      <c r="J7" s="909"/>
      <c r="K7" s="911"/>
      <c r="L7" s="909"/>
      <c r="M7" s="899"/>
      <c r="N7" s="899"/>
      <c r="O7" s="907"/>
    </row>
    <row r="8" spans="1:52" ht="30" customHeight="1">
      <c r="A8" s="877" t="s">
        <v>70</v>
      </c>
      <c r="B8" s="878"/>
      <c r="C8" s="878"/>
      <c r="D8" s="878"/>
      <c r="E8" s="878"/>
      <c r="F8" s="878"/>
      <c r="G8" s="878"/>
      <c r="H8" s="878"/>
      <c r="I8" s="878"/>
      <c r="J8" s="878"/>
      <c r="K8" s="878"/>
      <c r="L8" s="120"/>
      <c r="M8" s="147"/>
      <c r="N8" s="121"/>
      <c r="O8" s="253"/>
    </row>
    <row r="9" spans="1:52" ht="39" customHeight="1">
      <c r="A9" s="862" t="s">
        <v>71</v>
      </c>
      <c r="B9" s="863"/>
      <c r="C9" s="863"/>
      <c r="D9" s="863"/>
      <c r="E9" s="863"/>
      <c r="F9" s="863"/>
      <c r="G9" s="863"/>
      <c r="H9" s="863"/>
      <c r="I9" s="863"/>
      <c r="J9" s="863"/>
      <c r="K9" s="863"/>
      <c r="L9" s="863"/>
      <c r="M9" s="863"/>
      <c r="N9" s="863"/>
      <c r="O9" s="864"/>
    </row>
    <row r="10" spans="1:52" s="53" customFormat="1" ht="18.75" customHeight="1">
      <c r="A10" s="262" t="s">
        <v>842</v>
      </c>
      <c r="B10" s="148" t="s">
        <v>485</v>
      </c>
      <c r="C10" s="149">
        <v>10</v>
      </c>
      <c r="D10" s="150">
        <v>11.2</v>
      </c>
      <c r="E10" s="595"/>
      <c r="F10" s="441">
        <v>2534</v>
      </c>
      <c r="G10" s="151">
        <v>158200</v>
      </c>
      <c r="H10" s="152"/>
      <c r="I10" s="119">
        <f t="shared" ref="I10:I17" si="0">$D$3</f>
        <v>0</v>
      </c>
      <c r="J10" s="501"/>
      <c r="K10" s="481">
        <f t="shared" ref="K10:K17" si="1">SUM(F10-(F10*I10))</f>
        <v>2534</v>
      </c>
      <c r="L10" s="497">
        <f t="shared" ref="L10:L17" si="2">H10*K10</f>
        <v>0</v>
      </c>
      <c r="M10" s="493" t="s">
        <v>117</v>
      </c>
      <c r="N10" s="498">
        <v>0.66900000000000004</v>
      </c>
      <c r="O10" s="503">
        <v>117</v>
      </c>
      <c r="P10" s="52"/>
      <c r="Q10" s="52"/>
      <c r="R10" s="52"/>
      <c r="S10" s="74"/>
      <c r="T10" s="74"/>
      <c r="U10" s="74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52"/>
      <c r="AH10" s="52"/>
      <c r="AI10" s="52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2"/>
    </row>
    <row r="11" spans="1:52" s="53" customFormat="1" ht="18.75" customHeight="1">
      <c r="A11" s="262" t="s">
        <v>849</v>
      </c>
      <c r="B11" s="148" t="s">
        <v>485</v>
      </c>
      <c r="C11" s="149">
        <v>12.5</v>
      </c>
      <c r="D11" s="150">
        <v>14</v>
      </c>
      <c r="E11" s="595"/>
      <c r="F11" s="444">
        <v>3072</v>
      </c>
      <c r="G11" s="151">
        <v>191700</v>
      </c>
      <c r="H11" s="152"/>
      <c r="I11" s="119">
        <f t="shared" si="0"/>
        <v>0</v>
      </c>
      <c r="J11" s="501"/>
      <c r="K11" s="481">
        <f t="shared" si="1"/>
        <v>3072</v>
      </c>
      <c r="L11" s="497">
        <f t="shared" si="2"/>
        <v>0</v>
      </c>
      <c r="M11" s="493" t="s">
        <v>117</v>
      </c>
      <c r="N11" s="498">
        <v>0.66900000000000004</v>
      </c>
      <c r="O11" s="503">
        <v>117</v>
      </c>
      <c r="P11" s="52"/>
      <c r="Q11" s="52"/>
      <c r="R11" s="52"/>
      <c r="S11" s="74"/>
      <c r="T11" s="74"/>
      <c r="U11" s="74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</row>
    <row r="12" spans="1:52" s="53" customFormat="1" ht="18.75" customHeight="1">
      <c r="A12" s="262" t="s">
        <v>852</v>
      </c>
      <c r="B12" s="148" t="s">
        <v>485</v>
      </c>
      <c r="C12" s="149">
        <v>14</v>
      </c>
      <c r="D12" s="150">
        <v>16</v>
      </c>
      <c r="E12" s="595"/>
      <c r="F12" s="444">
        <v>3450</v>
      </c>
      <c r="G12" s="151">
        <v>215300</v>
      </c>
      <c r="H12" s="152"/>
      <c r="I12" s="119">
        <f t="shared" si="0"/>
        <v>0</v>
      </c>
      <c r="J12" s="501"/>
      <c r="K12" s="481">
        <f t="shared" si="1"/>
        <v>3450</v>
      </c>
      <c r="L12" s="497">
        <f t="shared" si="2"/>
        <v>0</v>
      </c>
      <c r="M12" s="493" t="s">
        <v>117</v>
      </c>
      <c r="N12" s="498">
        <v>0.66900000000000004</v>
      </c>
      <c r="O12" s="503">
        <v>117</v>
      </c>
      <c r="P12" s="52"/>
      <c r="Q12" s="52"/>
      <c r="R12" s="52"/>
      <c r="S12" s="74"/>
      <c r="T12" s="74"/>
      <c r="U12" s="74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</row>
    <row r="13" spans="1:52" s="53" customFormat="1" ht="18.75" customHeight="1">
      <c r="A13" s="262" t="s">
        <v>966</v>
      </c>
      <c r="B13" s="148" t="s">
        <v>486</v>
      </c>
      <c r="C13" s="149">
        <v>10</v>
      </c>
      <c r="D13" s="150">
        <v>11.2</v>
      </c>
      <c r="E13" s="595"/>
      <c r="F13" s="444">
        <v>3221</v>
      </c>
      <c r="G13" s="151">
        <v>201000</v>
      </c>
      <c r="H13" s="152"/>
      <c r="I13" s="119">
        <f t="shared" si="0"/>
        <v>0</v>
      </c>
      <c r="J13" s="501"/>
      <c r="K13" s="481">
        <f t="shared" si="1"/>
        <v>3221</v>
      </c>
      <c r="L13" s="497">
        <f t="shared" si="2"/>
        <v>0</v>
      </c>
      <c r="M13" s="493" t="s">
        <v>117</v>
      </c>
      <c r="N13" s="498">
        <v>0.66900000000000004</v>
      </c>
      <c r="O13" s="503">
        <v>103</v>
      </c>
      <c r="P13" s="52"/>
      <c r="Q13" s="52"/>
      <c r="R13" s="52"/>
      <c r="S13" s="74"/>
      <c r="T13" s="74"/>
      <c r="U13" s="74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</row>
    <row r="14" spans="1:52" s="53" customFormat="1" ht="18.75" customHeight="1">
      <c r="A14" s="262" t="s">
        <v>967</v>
      </c>
      <c r="B14" s="148" t="s">
        <v>486</v>
      </c>
      <c r="C14" s="149">
        <v>12.5</v>
      </c>
      <c r="D14" s="150">
        <v>14</v>
      </c>
      <c r="E14" s="595"/>
      <c r="F14" s="444">
        <v>3537</v>
      </c>
      <c r="G14" s="151">
        <v>220800</v>
      </c>
      <c r="H14" s="152"/>
      <c r="I14" s="119">
        <f t="shared" si="0"/>
        <v>0</v>
      </c>
      <c r="J14" s="501"/>
      <c r="K14" s="481">
        <f t="shared" si="1"/>
        <v>3537</v>
      </c>
      <c r="L14" s="497">
        <f t="shared" si="2"/>
        <v>0</v>
      </c>
      <c r="M14" s="493" t="s">
        <v>117</v>
      </c>
      <c r="N14" s="498">
        <v>0.66900000000000004</v>
      </c>
      <c r="O14" s="503">
        <v>103</v>
      </c>
      <c r="P14" s="52"/>
      <c r="Q14" s="52"/>
      <c r="R14" s="52"/>
      <c r="S14" s="74"/>
      <c r="T14" s="74"/>
      <c r="U14" s="74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52"/>
      <c r="AH14" s="52"/>
      <c r="AI14" s="52"/>
      <c r="AJ14" s="52"/>
      <c r="AK14" s="52"/>
      <c r="AL14" s="52"/>
      <c r="AM14" s="52"/>
      <c r="AN14" s="52"/>
      <c r="AO14" s="52"/>
      <c r="AP14" s="52"/>
      <c r="AQ14" s="52"/>
      <c r="AR14" s="52"/>
      <c r="AS14" s="52"/>
      <c r="AT14" s="52"/>
      <c r="AU14" s="52"/>
      <c r="AV14" s="52"/>
      <c r="AW14" s="52"/>
      <c r="AX14" s="52"/>
      <c r="AY14" s="52"/>
      <c r="AZ14" s="52"/>
    </row>
    <row r="15" spans="1:52" s="53" customFormat="1" ht="18.75" customHeight="1">
      <c r="A15" s="262" t="s">
        <v>968</v>
      </c>
      <c r="B15" s="148" t="s">
        <v>486</v>
      </c>
      <c r="C15" s="149">
        <v>14</v>
      </c>
      <c r="D15" s="150">
        <v>16</v>
      </c>
      <c r="E15" s="595"/>
      <c r="F15" s="444">
        <v>3866</v>
      </c>
      <c r="G15" s="151">
        <v>241300</v>
      </c>
      <c r="H15" s="152"/>
      <c r="I15" s="119">
        <f t="shared" si="0"/>
        <v>0</v>
      </c>
      <c r="J15" s="501"/>
      <c r="K15" s="481">
        <f t="shared" si="1"/>
        <v>3866</v>
      </c>
      <c r="L15" s="497">
        <f t="shared" si="2"/>
        <v>0</v>
      </c>
      <c r="M15" s="493" t="s">
        <v>117</v>
      </c>
      <c r="N15" s="498">
        <v>0.66900000000000004</v>
      </c>
      <c r="O15" s="503">
        <v>103</v>
      </c>
      <c r="P15" s="52"/>
      <c r="Q15" s="52"/>
      <c r="R15" s="52"/>
      <c r="S15" s="74"/>
      <c r="T15" s="74"/>
      <c r="U15" s="74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52"/>
      <c r="AH15" s="52"/>
      <c r="AI15" s="52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2"/>
    </row>
    <row r="16" spans="1:52" s="53" customFormat="1" ht="18.75" customHeight="1">
      <c r="A16" s="262" t="s">
        <v>916</v>
      </c>
      <c r="B16" s="148" t="s">
        <v>485</v>
      </c>
      <c r="C16" s="149">
        <v>19</v>
      </c>
      <c r="D16" s="150">
        <v>22.4</v>
      </c>
      <c r="E16" s="595"/>
      <c r="F16" s="444">
        <v>4343</v>
      </c>
      <c r="G16" s="151">
        <v>271100</v>
      </c>
      <c r="H16" s="152"/>
      <c r="I16" s="119">
        <f t="shared" si="0"/>
        <v>0</v>
      </c>
      <c r="J16" s="501"/>
      <c r="K16" s="481">
        <f t="shared" si="1"/>
        <v>4343</v>
      </c>
      <c r="L16" s="497">
        <f t="shared" si="2"/>
        <v>0</v>
      </c>
      <c r="M16" s="480" t="s">
        <v>499</v>
      </c>
      <c r="N16" s="479">
        <v>1.097</v>
      </c>
      <c r="O16" s="506">
        <v>181</v>
      </c>
      <c r="P16" s="52"/>
      <c r="Q16" s="52"/>
      <c r="R16" s="52"/>
      <c r="S16" s="74"/>
      <c r="T16" s="74"/>
      <c r="U16" s="74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</row>
    <row r="17" spans="1:52" s="53" customFormat="1" ht="18.75" customHeight="1">
      <c r="A17" s="262" t="s">
        <v>918</v>
      </c>
      <c r="B17" s="148" t="s">
        <v>485</v>
      </c>
      <c r="C17" s="149">
        <v>22</v>
      </c>
      <c r="D17" s="150">
        <v>27</v>
      </c>
      <c r="E17" s="595"/>
      <c r="F17" s="444">
        <v>4594</v>
      </c>
      <c r="G17" s="151">
        <v>286700</v>
      </c>
      <c r="H17" s="152"/>
      <c r="I17" s="119">
        <f t="shared" si="0"/>
        <v>0</v>
      </c>
      <c r="J17" s="501"/>
      <c r="K17" s="481">
        <f t="shared" si="1"/>
        <v>4594</v>
      </c>
      <c r="L17" s="497">
        <f t="shared" si="2"/>
        <v>0</v>
      </c>
      <c r="M17" s="480" t="s">
        <v>499</v>
      </c>
      <c r="N17" s="479">
        <v>1.097</v>
      </c>
      <c r="O17" s="503">
        <v>192</v>
      </c>
      <c r="P17" s="52"/>
      <c r="Q17" s="52"/>
      <c r="R17" s="52"/>
      <c r="S17" s="74"/>
      <c r="T17" s="74"/>
      <c r="U17" s="74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</row>
    <row r="18" spans="1:52" ht="42" customHeight="1">
      <c r="A18" s="877" t="s">
        <v>27</v>
      </c>
      <c r="B18" s="878"/>
      <c r="C18" s="878"/>
      <c r="D18" s="878"/>
      <c r="E18" s="878"/>
      <c r="F18" s="878"/>
      <c r="G18" s="878"/>
      <c r="H18" s="878"/>
      <c r="I18" s="878"/>
      <c r="J18" s="878"/>
      <c r="K18" s="878"/>
      <c r="L18" s="878"/>
      <c r="M18" s="878"/>
      <c r="N18" s="878"/>
      <c r="O18" s="879"/>
      <c r="Q18" s="52"/>
      <c r="S18" s="74"/>
      <c r="T18" s="74"/>
      <c r="U18" s="74"/>
    </row>
    <row r="19" spans="1:52" ht="30" customHeight="1">
      <c r="A19" s="862" t="s">
        <v>1917</v>
      </c>
      <c r="B19" s="863"/>
      <c r="C19" s="863"/>
      <c r="D19" s="863"/>
      <c r="E19" s="863"/>
      <c r="F19" s="863"/>
      <c r="G19" s="863"/>
      <c r="H19" s="863"/>
      <c r="I19" s="863"/>
      <c r="J19" s="863"/>
      <c r="K19" s="863"/>
      <c r="L19" s="863"/>
      <c r="M19" s="863"/>
      <c r="N19" s="863"/>
      <c r="O19" s="864"/>
      <c r="Q19" s="52"/>
      <c r="S19" s="74"/>
      <c r="T19" s="74"/>
      <c r="U19" s="74"/>
    </row>
    <row r="20" spans="1:52" ht="13.9" customHeight="1">
      <c r="A20" s="882" t="s">
        <v>815</v>
      </c>
      <c r="B20" s="111" t="s">
        <v>818</v>
      </c>
      <c r="C20" s="888">
        <v>5.2</v>
      </c>
      <c r="D20" s="888">
        <v>6</v>
      </c>
      <c r="E20" s="805">
        <v>1457</v>
      </c>
      <c r="F20" s="444">
        <v>1365</v>
      </c>
      <c r="G20" s="151">
        <v>85200</v>
      </c>
      <c r="H20" s="152"/>
      <c r="I20" s="119">
        <f t="shared" ref="I20:I31" si="3">$D$3</f>
        <v>0</v>
      </c>
      <c r="J20" s="880">
        <f>SUM(E20-(E20*I20))</f>
        <v>1457</v>
      </c>
      <c r="K20" s="481">
        <f t="shared" ref="K20:K31" si="4">SUM(F20-(F20*I20))</f>
        <v>1365</v>
      </c>
      <c r="L20" s="502">
        <f t="shared" ref="L20:L31" si="5">H20*K20</f>
        <v>0</v>
      </c>
      <c r="M20" s="499" t="s">
        <v>113</v>
      </c>
      <c r="N20" s="498">
        <v>0.121</v>
      </c>
      <c r="O20" s="503">
        <v>18</v>
      </c>
      <c r="Q20" s="52"/>
      <c r="R20" s="52"/>
      <c r="S20" s="74"/>
      <c r="T20" s="74"/>
      <c r="U20" s="74"/>
      <c r="V20" s="52"/>
    </row>
    <row r="21" spans="1:52" s="53" customFormat="1" ht="13.9" customHeight="1">
      <c r="A21" s="730"/>
      <c r="B21" s="111" t="s">
        <v>1238</v>
      </c>
      <c r="C21" s="889"/>
      <c r="D21" s="889"/>
      <c r="E21" s="807"/>
      <c r="F21" s="444">
        <v>92</v>
      </c>
      <c r="G21" s="151">
        <v>5800</v>
      </c>
      <c r="H21" s="152"/>
      <c r="I21" s="119">
        <f t="shared" si="3"/>
        <v>0</v>
      </c>
      <c r="J21" s="881"/>
      <c r="K21" s="481">
        <f t="shared" si="4"/>
        <v>92</v>
      </c>
      <c r="L21" s="502">
        <f t="shared" si="5"/>
        <v>0</v>
      </c>
      <c r="M21" s="499" t="s">
        <v>114</v>
      </c>
      <c r="N21" s="498">
        <v>6.9000000000000006E-2</v>
      </c>
      <c r="O21" s="503">
        <v>4.5</v>
      </c>
      <c r="P21" s="52"/>
      <c r="Q21" s="52"/>
      <c r="R21" s="52"/>
      <c r="S21" s="74"/>
      <c r="T21" s="74"/>
      <c r="U21" s="74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52"/>
      <c r="AH21" s="52"/>
      <c r="AI21" s="52"/>
      <c r="AJ21" s="52"/>
      <c r="AK21" s="52"/>
      <c r="AL21" s="52"/>
      <c r="AM21" s="52"/>
      <c r="AN21" s="52"/>
      <c r="AO21" s="52"/>
      <c r="AP21" s="52"/>
      <c r="AQ21" s="52"/>
      <c r="AR21" s="52"/>
      <c r="AS21" s="52"/>
      <c r="AT21" s="52"/>
      <c r="AU21" s="52"/>
      <c r="AV21" s="52"/>
      <c r="AW21" s="52"/>
      <c r="AX21" s="52"/>
      <c r="AY21" s="52"/>
      <c r="AZ21" s="52"/>
    </row>
    <row r="22" spans="1:52" s="53" customFormat="1" ht="13.9" customHeight="1">
      <c r="A22" s="882" t="s">
        <v>972</v>
      </c>
      <c r="B22" s="111" t="s">
        <v>969</v>
      </c>
      <c r="C22" s="833">
        <v>6.25</v>
      </c>
      <c r="D22" s="883">
        <v>7</v>
      </c>
      <c r="E22" s="805">
        <v>1934</v>
      </c>
      <c r="F22" s="444">
        <v>1842</v>
      </c>
      <c r="G22" s="151">
        <v>115000</v>
      </c>
      <c r="H22" s="152"/>
      <c r="I22" s="119">
        <f t="shared" si="3"/>
        <v>0</v>
      </c>
      <c r="J22" s="880">
        <f t="shared" ref="J22" si="6">SUM(E22-(E22*I22))</f>
        <v>1934</v>
      </c>
      <c r="K22" s="481">
        <f t="shared" si="4"/>
        <v>1842</v>
      </c>
      <c r="L22" s="502">
        <f t="shared" si="5"/>
        <v>0</v>
      </c>
      <c r="M22" s="499" t="s">
        <v>113</v>
      </c>
      <c r="N22" s="498">
        <v>0.12</v>
      </c>
      <c r="O22" s="503">
        <v>20</v>
      </c>
      <c r="P22" s="52"/>
      <c r="Q22" s="52"/>
      <c r="R22" s="52"/>
      <c r="S22" s="74"/>
      <c r="T22" s="74"/>
      <c r="U22" s="74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52"/>
      <c r="AH22" s="52"/>
      <c r="AI22" s="52"/>
      <c r="AJ22" s="52"/>
      <c r="AK22" s="52"/>
      <c r="AL22" s="52"/>
      <c r="AM22" s="52"/>
      <c r="AN22" s="52"/>
      <c r="AO22" s="52"/>
      <c r="AP22" s="52"/>
      <c r="AQ22" s="52"/>
      <c r="AR22" s="52"/>
      <c r="AS22" s="52"/>
      <c r="AT22" s="52"/>
      <c r="AU22" s="52"/>
      <c r="AV22" s="52"/>
      <c r="AW22" s="52"/>
      <c r="AX22" s="52"/>
      <c r="AY22" s="52"/>
      <c r="AZ22" s="52"/>
    </row>
    <row r="23" spans="1:52" s="53" customFormat="1" ht="12.75" customHeight="1">
      <c r="A23" s="730"/>
      <c r="B23" s="111" t="s">
        <v>1238</v>
      </c>
      <c r="C23" s="835"/>
      <c r="D23" s="884"/>
      <c r="E23" s="807"/>
      <c r="F23" s="444">
        <v>92</v>
      </c>
      <c r="G23" s="151">
        <v>5800</v>
      </c>
      <c r="H23" s="152"/>
      <c r="I23" s="119">
        <f t="shared" si="3"/>
        <v>0</v>
      </c>
      <c r="J23" s="881"/>
      <c r="K23" s="481">
        <f t="shared" si="4"/>
        <v>92</v>
      </c>
      <c r="L23" s="502">
        <f t="shared" si="5"/>
        <v>0</v>
      </c>
      <c r="M23" s="499" t="s">
        <v>114</v>
      </c>
      <c r="N23" s="498">
        <v>6.9000000000000006E-2</v>
      </c>
      <c r="O23" s="503">
        <v>4.5</v>
      </c>
      <c r="P23" s="52"/>
      <c r="Q23" s="52"/>
      <c r="R23" s="52"/>
      <c r="S23" s="74"/>
      <c r="T23" s="74"/>
      <c r="U23" s="74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52"/>
      <c r="AH23" s="52"/>
      <c r="AI23" s="52"/>
      <c r="AJ23" s="52"/>
      <c r="AK23" s="52"/>
      <c r="AL23" s="52"/>
      <c r="AM23" s="52"/>
      <c r="AN23" s="52"/>
      <c r="AO23" s="52"/>
      <c r="AP23" s="52"/>
      <c r="AQ23" s="52"/>
      <c r="AR23" s="52"/>
      <c r="AS23" s="52"/>
      <c r="AT23" s="52"/>
      <c r="AU23" s="52"/>
      <c r="AV23" s="52"/>
      <c r="AW23" s="52"/>
      <c r="AX23" s="52"/>
      <c r="AY23" s="52"/>
      <c r="AZ23" s="52"/>
    </row>
    <row r="24" spans="1:52" s="53" customFormat="1" ht="15" customHeight="1">
      <c r="A24" s="882" t="s">
        <v>820</v>
      </c>
      <c r="B24" s="111" t="s">
        <v>819</v>
      </c>
      <c r="C24" s="883">
        <v>7</v>
      </c>
      <c r="D24" s="883">
        <v>8</v>
      </c>
      <c r="E24" s="805">
        <v>1787</v>
      </c>
      <c r="F24" s="444">
        <v>1695</v>
      </c>
      <c r="G24" s="151">
        <v>105800</v>
      </c>
      <c r="H24" s="152"/>
      <c r="I24" s="119">
        <f t="shared" si="3"/>
        <v>0</v>
      </c>
      <c r="J24" s="880">
        <f t="shared" ref="J24" si="7">SUM(E24-(E24*I24))</f>
        <v>1787</v>
      </c>
      <c r="K24" s="481">
        <f t="shared" si="4"/>
        <v>1695</v>
      </c>
      <c r="L24" s="502">
        <f t="shared" si="5"/>
        <v>0</v>
      </c>
      <c r="M24" s="499" t="s">
        <v>113</v>
      </c>
      <c r="N24" s="498">
        <v>0.12</v>
      </c>
      <c r="O24" s="503">
        <v>20</v>
      </c>
      <c r="P24" s="52"/>
      <c r="Q24" s="52"/>
      <c r="R24" s="52"/>
      <c r="S24" s="74"/>
      <c r="T24" s="74"/>
      <c r="U24" s="74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52"/>
      <c r="AH24" s="52"/>
      <c r="AI24" s="52"/>
      <c r="AJ24" s="52"/>
      <c r="AK24" s="52"/>
      <c r="AL24" s="52"/>
      <c r="AM24" s="52"/>
      <c r="AN24" s="52"/>
      <c r="AO24" s="52"/>
      <c r="AP24" s="52"/>
      <c r="AQ24" s="52"/>
      <c r="AR24" s="52"/>
      <c r="AS24" s="52"/>
      <c r="AT24" s="52"/>
      <c r="AU24" s="52"/>
      <c r="AV24" s="52"/>
      <c r="AW24" s="52"/>
      <c r="AX24" s="52"/>
      <c r="AY24" s="52"/>
      <c r="AZ24" s="52"/>
    </row>
    <row r="25" spans="1:52" s="53" customFormat="1" ht="12.75" customHeight="1">
      <c r="A25" s="730"/>
      <c r="B25" s="111" t="s">
        <v>1238</v>
      </c>
      <c r="C25" s="884"/>
      <c r="D25" s="884"/>
      <c r="E25" s="807"/>
      <c r="F25" s="444">
        <v>92</v>
      </c>
      <c r="G25" s="151">
        <v>5800</v>
      </c>
      <c r="H25" s="152"/>
      <c r="I25" s="119">
        <f t="shared" si="3"/>
        <v>0</v>
      </c>
      <c r="J25" s="881"/>
      <c r="K25" s="481">
        <f t="shared" si="4"/>
        <v>92</v>
      </c>
      <c r="L25" s="502">
        <f t="shared" si="5"/>
        <v>0</v>
      </c>
      <c r="M25" s="499" t="s">
        <v>114</v>
      </c>
      <c r="N25" s="498">
        <v>6.9000000000000006E-2</v>
      </c>
      <c r="O25" s="503">
        <v>4.5</v>
      </c>
      <c r="P25" s="52"/>
      <c r="Q25" s="52"/>
      <c r="R25" s="52"/>
      <c r="S25" s="74"/>
      <c r="T25" s="74"/>
      <c r="U25" s="74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</row>
    <row r="26" spans="1:52" s="53" customFormat="1" ht="15" customHeight="1">
      <c r="A26" s="885" t="s">
        <v>836</v>
      </c>
      <c r="B26" s="111" t="s">
        <v>837</v>
      </c>
      <c r="C26" s="883">
        <v>8.5</v>
      </c>
      <c r="D26" s="883">
        <v>10</v>
      </c>
      <c r="E26" s="805">
        <v>2304</v>
      </c>
      <c r="F26" s="444">
        <v>2212</v>
      </c>
      <c r="G26" s="151">
        <v>138100</v>
      </c>
      <c r="H26" s="152"/>
      <c r="I26" s="119">
        <f t="shared" si="3"/>
        <v>0</v>
      </c>
      <c r="J26" s="880">
        <f t="shared" ref="J26" si="8">SUM(E26-(E26*I26))</f>
        <v>2304</v>
      </c>
      <c r="K26" s="481">
        <f t="shared" si="4"/>
        <v>2212</v>
      </c>
      <c r="L26" s="502">
        <f t="shared" si="5"/>
        <v>0</v>
      </c>
      <c r="M26" s="499" t="s">
        <v>115</v>
      </c>
      <c r="N26" s="498">
        <v>0.34</v>
      </c>
      <c r="O26" s="504">
        <v>32</v>
      </c>
      <c r="P26" s="52"/>
      <c r="Q26" s="52"/>
      <c r="R26" s="52"/>
      <c r="S26" s="74"/>
      <c r="T26" s="74"/>
      <c r="U26" s="74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2"/>
      <c r="AV26" s="52"/>
      <c r="AW26" s="52"/>
      <c r="AX26" s="52"/>
      <c r="AY26" s="52"/>
      <c r="AZ26" s="52"/>
    </row>
    <row r="27" spans="1:52" s="53" customFormat="1" ht="12.75" customHeight="1">
      <c r="A27" s="886"/>
      <c r="B27" s="111" t="s">
        <v>1240</v>
      </c>
      <c r="C27" s="884"/>
      <c r="D27" s="884"/>
      <c r="E27" s="807"/>
      <c r="F27" s="444">
        <v>92</v>
      </c>
      <c r="G27" s="151">
        <v>5800</v>
      </c>
      <c r="H27" s="152"/>
      <c r="I27" s="119">
        <f t="shared" si="3"/>
        <v>0</v>
      </c>
      <c r="J27" s="881"/>
      <c r="K27" s="481">
        <f t="shared" si="4"/>
        <v>92</v>
      </c>
      <c r="L27" s="502">
        <f t="shared" si="5"/>
        <v>0</v>
      </c>
      <c r="M27" s="499" t="s">
        <v>116</v>
      </c>
      <c r="N27" s="498">
        <v>0.11700000000000001</v>
      </c>
      <c r="O27" s="504">
        <v>8.5</v>
      </c>
      <c r="P27" s="52"/>
      <c r="Q27" s="52"/>
      <c r="R27" s="52"/>
      <c r="S27" s="74"/>
      <c r="T27" s="74"/>
      <c r="U27" s="74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52"/>
      <c r="AH27" s="52"/>
      <c r="AI27" s="52"/>
      <c r="AJ27" s="52"/>
      <c r="AK27" s="52"/>
      <c r="AL27" s="52"/>
      <c r="AM27" s="52"/>
      <c r="AN27" s="52"/>
      <c r="AO27" s="52"/>
      <c r="AP27" s="52"/>
      <c r="AQ27" s="52"/>
      <c r="AR27" s="52"/>
      <c r="AS27" s="52"/>
      <c r="AT27" s="52"/>
      <c r="AU27" s="52"/>
      <c r="AV27" s="52"/>
      <c r="AW27" s="52"/>
      <c r="AX27" s="52"/>
      <c r="AY27" s="52"/>
      <c r="AZ27" s="52"/>
    </row>
    <row r="28" spans="1:52" s="53" customFormat="1" ht="15" customHeight="1">
      <c r="A28" s="885" t="s">
        <v>971</v>
      </c>
      <c r="B28" s="111" t="s">
        <v>839</v>
      </c>
      <c r="C28" s="883">
        <v>10</v>
      </c>
      <c r="D28" s="883">
        <v>11.2</v>
      </c>
      <c r="E28" s="805">
        <v>2499</v>
      </c>
      <c r="F28" s="444">
        <v>2407</v>
      </c>
      <c r="G28" s="151">
        <v>150200</v>
      </c>
      <c r="H28" s="152"/>
      <c r="I28" s="119">
        <f t="shared" si="3"/>
        <v>0</v>
      </c>
      <c r="J28" s="880">
        <f t="shared" ref="J28" si="9">SUM(E28-(E28*I28))</f>
        <v>2499</v>
      </c>
      <c r="K28" s="481">
        <f t="shared" si="4"/>
        <v>2407</v>
      </c>
      <c r="L28" s="502">
        <f t="shared" si="5"/>
        <v>0</v>
      </c>
      <c r="M28" s="499" t="s">
        <v>115</v>
      </c>
      <c r="N28" s="498">
        <v>0.34</v>
      </c>
      <c r="O28" s="504">
        <v>32</v>
      </c>
      <c r="P28" s="52"/>
      <c r="Q28" s="52"/>
      <c r="R28" s="52"/>
      <c r="S28" s="74"/>
      <c r="T28" s="74"/>
      <c r="U28" s="74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52"/>
      <c r="AH28" s="52"/>
      <c r="AI28" s="52"/>
      <c r="AJ28" s="52"/>
      <c r="AK28" s="52"/>
      <c r="AL28" s="52"/>
      <c r="AM28" s="52"/>
      <c r="AN28" s="52"/>
      <c r="AO28" s="52"/>
      <c r="AP28" s="52"/>
      <c r="AQ28" s="52"/>
      <c r="AR28" s="52"/>
      <c r="AS28" s="52"/>
      <c r="AT28" s="52"/>
      <c r="AU28" s="52"/>
      <c r="AV28" s="52"/>
      <c r="AW28" s="52"/>
      <c r="AX28" s="52"/>
      <c r="AY28" s="52"/>
      <c r="AZ28" s="52"/>
    </row>
    <row r="29" spans="1:52" s="53" customFormat="1" ht="12.75" customHeight="1">
      <c r="A29" s="886"/>
      <c r="B29" s="111" t="s">
        <v>1240</v>
      </c>
      <c r="C29" s="884"/>
      <c r="D29" s="884"/>
      <c r="E29" s="807"/>
      <c r="F29" s="444">
        <v>92</v>
      </c>
      <c r="G29" s="151">
        <v>5800</v>
      </c>
      <c r="H29" s="152"/>
      <c r="I29" s="119">
        <f t="shared" si="3"/>
        <v>0</v>
      </c>
      <c r="J29" s="881"/>
      <c r="K29" s="481">
        <f t="shared" si="4"/>
        <v>92</v>
      </c>
      <c r="L29" s="502">
        <f t="shared" si="5"/>
        <v>0</v>
      </c>
      <c r="M29" s="499" t="s">
        <v>116</v>
      </c>
      <c r="N29" s="498">
        <v>0.11700000000000001</v>
      </c>
      <c r="O29" s="504">
        <v>8.5</v>
      </c>
      <c r="P29" s="52"/>
      <c r="Q29" s="52"/>
      <c r="R29" s="52"/>
      <c r="S29" s="74"/>
      <c r="T29" s="74"/>
      <c r="U29" s="74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52"/>
      <c r="AH29" s="52"/>
      <c r="AI29" s="52"/>
      <c r="AJ29" s="52"/>
      <c r="AK29" s="52"/>
      <c r="AL29" s="52"/>
      <c r="AM29" s="52"/>
      <c r="AN29" s="52"/>
      <c r="AO29" s="52"/>
      <c r="AP29" s="52"/>
      <c r="AQ29" s="52"/>
      <c r="AR29" s="52"/>
      <c r="AS29" s="52"/>
      <c r="AT29" s="52"/>
      <c r="AU29" s="52"/>
      <c r="AV29" s="52"/>
      <c r="AW29" s="52"/>
      <c r="AX29" s="52"/>
      <c r="AY29" s="52"/>
      <c r="AZ29" s="52"/>
    </row>
    <row r="30" spans="1:52" s="53" customFormat="1" ht="15" customHeight="1">
      <c r="A30" s="885" t="s">
        <v>970</v>
      </c>
      <c r="B30" s="111" t="s">
        <v>847</v>
      </c>
      <c r="C30" s="883">
        <v>12.5</v>
      </c>
      <c r="D30" s="883">
        <v>14</v>
      </c>
      <c r="E30" s="805">
        <v>2453</v>
      </c>
      <c r="F30" s="444">
        <v>2361</v>
      </c>
      <c r="G30" s="151">
        <v>147400</v>
      </c>
      <c r="H30" s="152"/>
      <c r="I30" s="119">
        <f t="shared" si="3"/>
        <v>0</v>
      </c>
      <c r="J30" s="880">
        <f t="shared" ref="J30" si="10">SUM(E30-(E30*I30))</f>
        <v>2453</v>
      </c>
      <c r="K30" s="481">
        <f t="shared" si="4"/>
        <v>2361</v>
      </c>
      <c r="L30" s="502">
        <f t="shared" si="5"/>
        <v>0</v>
      </c>
      <c r="M30" s="499" t="s">
        <v>115</v>
      </c>
      <c r="N30" s="498">
        <v>0.34</v>
      </c>
      <c r="O30" s="504">
        <v>33</v>
      </c>
      <c r="P30" s="52"/>
      <c r="Q30" s="52"/>
      <c r="R30" s="52"/>
      <c r="S30" s="74"/>
      <c r="T30" s="74"/>
      <c r="U30" s="74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52"/>
      <c r="AH30" s="52"/>
      <c r="AI30" s="52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2"/>
    </row>
    <row r="31" spans="1:52" s="53" customFormat="1" ht="12.75" customHeight="1">
      <c r="A31" s="886"/>
      <c r="B31" s="111" t="s">
        <v>1240</v>
      </c>
      <c r="C31" s="884"/>
      <c r="D31" s="884"/>
      <c r="E31" s="807"/>
      <c r="F31" s="444">
        <v>92</v>
      </c>
      <c r="G31" s="151">
        <v>5800</v>
      </c>
      <c r="H31" s="152"/>
      <c r="I31" s="119">
        <f t="shared" si="3"/>
        <v>0</v>
      </c>
      <c r="J31" s="881"/>
      <c r="K31" s="481">
        <f t="shared" si="4"/>
        <v>92</v>
      </c>
      <c r="L31" s="502">
        <f t="shared" si="5"/>
        <v>0</v>
      </c>
      <c r="M31" s="499" t="s">
        <v>116</v>
      </c>
      <c r="N31" s="498">
        <v>0.11700000000000001</v>
      </c>
      <c r="O31" s="504">
        <v>8.5</v>
      </c>
      <c r="P31" s="52"/>
      <c r="Q31" s="52"/>
      <c r="R31" s="52"/>
      <c r="S31" s="74"/>
      <c r="T31" s="74"/>
      <c r="U31" s="74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52"/>
      <c r="AH31" s="52"/>
      <c r="AI31" s="52"/>
      <c r="AJ31" s="52"/>
      <c r="AK31" s="52"/>
      <c r="AL31" s="52"/>
      <c r="AM31" s="52"/>
      <c r="AN31" s="52"/>
      <c r="AO31" s="52"/>
      <c r="AP31" s="52"/>
      <c r="AQ31" s="52"/>
      <c r="AR31" s="52"/>
      <c r="AS31" s="52"/>
      <c r="AT31" s="52"/>
      <c r="AU31" s="52"/>
      <c r="AV31" s="52"/>
      <c r="AW31" s="52"/>
      <c r="AX31" s="52"/>
      <c r="AY31" s="52"/>
      <c r="AZ31" s="52"/>
    </row>
    <row r="32" spans="1:52" ht="30" customHeight="1">
      <c r="A32" s="877" t="s">
        <v>28</v>
      </c>
      <c r="B32" s="878"/>
      <c r="C32" s="878"/>
      <c r="D32" s="878"/>
      <c r="E32" s="878"/>
      <c r="F32" s="878"/>
      <c r="G32" s="878"/>
      <c r="H32" s="878"/>
      <c r="I32" s="878"/>
      <c r="J32" s="878"/>
      <c r="K32" s="878"/>
      <c r="L32" s="878"/>
      <c r="M32" s="878"/>
      <c r="N32" s="878"/>
      <c r="O32" s="879"/>
      <c r="Q32" s="52"/>
      <c r="S32" s="74"/>
      <c r="T32" s="74"/>
      <c r="U32" s="74"/>
    </row>
    <row r="33" spans="1:52" ht="30" customHeight="1">
      <c r="A33" s="862" t="s">
        <v>72</v>
      </c>
      <c r="B33" s="863"/>
      <c r="C33" s="863"/>
      <c r="D33" s="863"/>
      <c r="E33" s="863"/>
      <c r="F33" s="863"/>
      <c r="G33" s="863"/>
      <c r="H33" s="863"/>
      <c r="I33" s="863"/>
      <c r="J33" s="863"/>
      <c r="K33" s="863"/>
      <c r="L33" s="863"/>
      <c r="M33" s="863"/>
      <c r="N33" s="863"/>
      <c r="O33" s="864"/>
      <c r="Q33" s="52"/>
      <c r="S33" s="74"/>
      <c r="T33" s="74"/>
      <c r="U33" s="74"/>
    </row>
    <row r="34" spans="1:52" s="53" customFormat="1" ht="21" customHeight="1">
      <c r="A34" s="245" t="s">
        <v>857</v>
      </c>
      <c r="B34" s="218"/>
      <c r="C34" s="153">
        <v>5.2</v>
      </c>
      <c r="D34" s="153">
        <v>6</v>
      </c>
      <c r="E34" s="805">
        <v>2629</v>
      </c>
      <c r="F34" s="444">
        <v>1216</v>
      </c>
      <c r="G34" s="151">
        <v>75900</v>
      </c>
      <c r="H34" s="152"/>
      <c r="I34" s="119">
        <f t="shared" ref="I34:I39" si="11">$D$3</f>
        <v>0</v>
      </c>
      <c r="J34" s="494"/>
      <c r="K34" s="481">
        <f t="shared" ref="K34:K39" si="12">SUM(F34-(F34*I34))</f>
        <v>1216</v>
      </c>
      <c r="L34" s="497">
        <f t="shared" ref="L34:L39" si="13">H34*K34</f>
        <v>0</v>
      </c>
      <c r="M34" s="499" t="s">
        <v>197</v>
      </c>
      <c r="N34" s="498">
        <v>0.249</v>
      </c>
      <c r="O34" s="503">
        <v>30</v>
      </c>
      <c r="P34" s="52"/>
      <c r="Q34" s="52"/>
      <c r="R34" s="52"/>
      <c r="S34" s="74"/>
      <c r="T34" s="74"/>
      <c r="U34" s="74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52"/>
      <c r="AH34" s="52"/>
      <c r="AI34" s="52"/>
      <c r="AJ34" s="52"/>
      <c r="AK34" s="52"/>
      <c r="AL34" s="52"/>
      <c r="AM34" s="52"/>
      <c r="AN34" s="52"/>
      <c r="AO34" s="52"/>
      <c r="AP34" s="52"/>
      <c r="AQ34" s="52"/>
      <c r="AR34" s="52"/>
      <c r="AS34" s="52"/>
      <c r="AT34" s="52"/>
      <c r="AU34" s="52"/>
      <c r="AV34" s="52"/>
      <c r="AW34" s="52"/>
      <c r="AX34" s="52"/>
      <c r="AY34" s="52"/>
      <c r="AZ34" s="52"/>
    </row>
    <row r="35" spans="1:52" s="53" customFormat="1" ht="21" customHeight="1">
      <c r="A35" s="245" t="s">
        <v>1950</v>
      </c>
      <c r="B35" s="218"/>
      <c r="C35" s="154">
        <v>6.25</v>
      </c>
      <c r="D35" s="155">
        <v>7</v>
      </c>
      <c r="E35" s="807"/>
      <c r="F35" s="444">
        <v>1413</v>
      </c>
      <c r="G35" s="151">
        <v>88200</v>
      </c>
      <c r="H35" s="152"/>
      <c r="I35" s="119">
        <f t="shared" si="11"/>
        <v>0</v>
      </c>
      <c r="J35" s="494"/>
      <c r="K35" s="481">
        <f t="shared" si="12"/>
        <v>1413</v>
      </c>
      <c r="L35" s="497">
        <f t="shared" si="13"/>
        <v>0</v>
      </c>
      <c r="M35" s="499" t="s">
        <v>109</v>
      </c>
      <c r="N35" s="498">
        <v>0.313</v>
      </c>
      <c r="O35" s="503">
        <v>45</v>
      </c>
      <c r="P35" s="52"/>
      <c r="Q35" s="52"/>
      <c r="R35" s="52"/>
      <c r="S35" s="74"/>
      <c r="T35" s="74"/>
      <c r="U35" s="74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</row>
    <row r="36" spans="1:52" ht="21" customHeight="1">
      <c r="A36" s="245" t="s">
        <v>888</v>
      </c>
      <c r="B36" s="218"/>
      <c r="C36" s="153">
        <v>7</v>
      </c>
      <c r="D36" s="155">
        <v>8</v>
      </c>
      <c r="E36" s="805">
        <v>3413</v>
      </c>
      <c r="F36" s="444">
        <v>1659</v>
      </c>
      <c r="G36" s="151">
        <v>103600</v>
      </c>
      <c r="H36" s="152"/>
      <c r="I36" s="119">
        <f t="shared" si="11"/>
        <v>0</v>
      </c>
      <c r="J36" s="494"/>
      <c r="K36" s="481">
        <f t="shared" si="12"/>
        <v>1659</v>
      </c>
      <c r="L36" s="497">
        <f t="shared" si="13"/>
        <v>0</v>
      </c>
      <c r="M36" s="499" t="s">
        <v>109</v>
      </c>
      <c r="N36" s="498">
        <v>0.313</v>
      </c>
      <c r="O36" s="503">
        <v>45</v>
      </c>
      <c r="Q36" s="52"/>
      <c r="R36" s="52"/>
      <c r="S36" s="74"/>
      <c r="T36" s="74"/>
      <c r="U36" s="74"/>
      <c r="V36" s="52"/>
    </row>
    <row r="37" spans="1:52" ht="21" customHeight="1">
      <c r="A37" s="263" t="s">
        <v>889</v>
      </c>
      <c r="B37" s="218"/>
      <c r="C37" s="153">
        <v>8.5</v>
      </c>
      <c r="D37" s="155">
        <v>10</v>
      </c>
      <c r="E37" s="807"/>
      <c r="F37" s="444">
        <v>1754</v>
      </c>
      <c r="G37" s="151">
        <v>109500</v>
      </c>
      <c r="H37" s="152"/>
      <c r="I37" s="119">
        <f t="shared" si="11"/>
        <v>0</v>
      </c>
      <c r="J37" s="494"/>
      <c r="K37" s="481">
        <f t="shared" si="12"/>
        <v>1754</v>
      </c>
      <c r="L37" s="497">
        <f t="shared" si="13"/>
        <v>0</v>
      </c>
      <c r="M37" s="499" t="s">
        <v>109</v>
      </c>
      <c r="N37" s="498">
        <v>0.313</v>
      </c>
      <c r="O37" s="503">
        <v>47</v>
      </c>
      <c r="Q37" s="52"/>
      <c r="R37" s="52"/>
      <c r="S37" s="74"/>
      <c r="T37" s="74"/>
      <c r="U37" s="74"/>
      <c r="V37" s="52"/>
    </row>
    <row r="38" spans="1:52" ht="21" customHeight="1">
      <c r="A38" s="263" t="s">
        <v>891</v>
      </c>
      <c r="B38" s="218"/>
      <c r="C38" s="153">
        <v>9.4</v>
      </c>
      <c r="D38" s="155">
        <v>11.2</v>
      </c>
      <c r="E38" s="805">
        <v>4588</v>
      </c>
      <c r="F38" s="444">
        <v>2273</v>
      </c>
      <c r="G38" s="151">
        <v>141900</v>
      </c>
      <c r="H38" s="152"/>
      <c r="I38" s="119">
        <f t="shared" si="11"/>
        <v>0</v>
      </c>
      <c r="J38" s="494"/>
      <c r="K38" s="481">
        <f t="shared" si="12"/>
        <v>2273</v>
      </c>
      <c r="L38" s="497">
        <f t="shared" si="13"/>
        <v>0</v>
      </c>
      <c r="M38" s="499" t="s">
        <v>109</v>
      </c>
      <c r="N38" s="498">
        <v>0.313</v>
      </c>
      <c r="O38" s="503">
        <v>47</v>
      </c>
      <c r="Q38" s="52"/>
      <c r="R38" s="52"/>
      <c r="S38" s="74"/>
      <c r="T38" s="74"/>
      <c r="U38" s="74"/>
      <c r="V38" s="52"/>
    </row>
    <row r="39" spans="1:52" ht="21" customHeight="1">
      <c r="A39" s="263" t="s">
        <v>892</v>
      </c>
      <c r="B39" s="218"/>
      <c r="C39" s="153">
        <v>12</v>
      </c>
      <c r="D39" s="155">
        <v>13.3</v>
      </c>
      <c r="E39" s="807"/>
      <c r="F39" s="444">
        <v>2315</v>
      </c>
      <c r="G39" s="151">
        <v>144500</v>
      </c>
      <c r="H39" s="152"/>
      <c r="I39" s="119">
        <f t="shared" si="11"/>
        <v>0</v>
      </c>
      <c r="J39" s="494"/>
      <c r="K39" s="481">
        <f t="shared" si="12"/>
        <v>2315</v>
      </c>
      <c r="L39" s="497">
        <f t="shared" si="13"/>
        <v>0</v>
      </c>
      <c r="M39" s="499" t="s">
        <v>109</v>
      </c>
      <c r="N39" s="498">
        <v>0.313</v>
      </c>
      <c r="O39" s="503">
        <v>51</v>
      </c>
      <c r="Q39" s="52"/>
      <c r="R39" s="52"/>
      <c r="S39" s="74"/>
      <c r="T39" s="74"/>
      <c r="U39" s="74"/>
      <c r="V39" s="52"/>
    </row>
    <row r="40" spans="1:52" ht="30" customHeight="1">
      <c r="A40" s="877" t="s">
        <v>1918</v>
      </c>
      <c r="B40" s="878"/>
      <c r="C40" s="878"/>
      <c r="D40" s="878"/>
      <c r="E40" s="878"/>
      <c r="F40" s="878"/>
      <c r="G40" s="878"/>
      <c r="H40" s="878"/>
      <c r="I40" s="878"/>
      <c r="J40" s="878"/>
      <c r="K40" s="878"/>
      <c r="L40" s="878"/>
      <c r="M40" s="878"/>
      <c r="N40" s="878"/>
      <c r="O40" s="879"/>
      <c r="Q40" s="52"/>
      <c r="S40" s="74"/>
      <c r="T40" s="74"/>
      <c r="U40" s="74"/>
    </row>
    <row r="41" spans="1:52" ht="30" customHeight="1">
      <c r="A41" s="862" t="s">
        <v>1919</v>
      </c>
      <c r="B41" s="863"/>
      <c r="C41" s="863"/>
      <c r="D41" s="863"/>
      <c r="E41" s="863"/>
      <c r="F41" s="863"/>
      <c r="G41" s="863"/>
      <c r="H41" s="863"/>
      <c r="I41" s="863"/>
      <c r="J41" s="863"/>
      <c r="K41" s="863"/>
      <c r="L41" s="863"/>
      <c r="M41" s="863"/>
      <c r="N41" s="863"/>
      <c r="O41" s="864"/>
      <c r="Q41" s="52"/>
      <c r="S41" s="74"/>
      <c r="T41" s="74"/>
      <c r="U41" s="74"/>
    </row>
    <row r="42" spans="1:52" s="53" customFormat="1" ht="22.5" customHeight="1">
      <c r="A42" s="245" t="s">
        <v>937</v>
      </c>
      <c r="B42" s="218"/>
      <c r="C42" s="153">
        <v>5.2</v>
      </c>
      <c r="D42" s="153">
        <v>6</v>
      </c>
      <c r="E42" s="805">
        <v>2725</v>
      </c>
      <c r="F42" s="444">
        <v>1167</v>
      </c>
      <c r="G42" s="151">
        <v>72900</v>
      </c>
      <c r="H42" s="152"/>
      <c r="I42" s="119">
        <f t="shared" ref="I42:I47" si="14">$D$3</f>
        <v>0</v>
      </c>
      <c r="J42" s="494"/>
      <c r="K42" s="481">
        <f t="shared" ref="K42:K47" si="15">SUM(F42-(F42*I42))</f>
        <v>1167</v>
      </c>
      <c r="L42" s="497">
        <f t="shared" ref="L42:L47" si="16">H42*K42</f>
        <v>0</v>
      </c>
      <c r="M42" s="499" t="s">
        <v>111</v>
      </c>
      <c r="N42" s="498">
        <v>0.29099999999999998</v>
      </c>
      <c r="O42" s="503">
        <v>36</v>
      </c>
      <c r="P42" s="52"/>
      <c r="Q42" s="52"/>
      <c r="R42" s="52"/>
      <c r="S42" s="74"/>
      <c r="T42" s="74"/>
      <c r="U42" s="74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  <c r="AU42" s="52"/>
      <c r="AV42" s="52"/>
      <c r="AW42" s="52"/>
      <c r="AX42" s="52"/>
      <c r="AY42" s="52"/>
      <c r="AZ42" s="52"/>
    </row>
    <row r="43" spans="1:52" s="53" customFormat="1" ht="22.5" customHeight="1">
      <c r="A43" s="245" t="s">
        <v>973</v>
      </c>
      <c r="B43" s="218"/>
      <c r="C43" s="154">
        <v>6.25</v>
      </c>
      <c r="D43" s="155">
        <v>7</v>
      </c>
      <c r="E43" s="807"/>
      <c r="F43" s="444">
        <v>1558</v>
      </c>
      <c r="G43" s="151">
        <v>97300</v>
      </c>
      <c r="H43" s="152"/>
      <c r="I43" s="119">
        <f t="shared" si="14"/>
        <v>0</v>
      </c>
      <c r="J43" s="494"/>
      <c r="K43" s="481">
        <f t="shared" si="15"/>
        <v>1558</v>
      </c>
      <c r="L43" s="497">
        <f t="shared" si="16"/>
        <v>0</v>
      </c>
      <c r="M43" s="499" t="s">
        <v>111</v>
      </c>
      <c r="N43" s="498">
        <v>0.29099999999999998</v>
      </c>
      <c r="O43" s="503">
        <v>36</v>
      </c>
      <c r="P43" s="52"/>
      <c r="Q43" s="52"/>
      <c r="R43" s="52"/>
      <c r="S43" s="74"/>
      <c r="T43" s="74"/>
      <c r="U43" s="74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  <c r="AU43" s="52"/>
      <c r="AV43" s="52"/>
      <c r="AW43" s="52"/>
      <c r="AX43" s="52"/>
      <c r="AY43" s="52"/>
      <c r="AZ43" s="52"/>
    </row>
    <row r="44" spans="1:52" s="53" customFormat="1" ht="22.5" customHeight="1">
      <c r="A44" s="245" t="s">
        <v>938</v>
      </c>
      <c r="B44" s="218"/>
      <c r="C44" s="153">
        <v>6.8</v>
      </c>
      <c r="D44" s="155">
        <v>8</v>
      </c>
      <c r="E44" s="805">
        <v>3527</v>
      </c>
      <c r="F44" s="444">
        <v>1671</v>
      </c>
      <c r="G44" s="151">
        <v>104300</v>
      </c>
      <c r="H44" s="152"/>
      <c r="I44" s="119">
        <f t="shared" si="14"/>
        <v>0</v>
      </c>
      <c r="J44" s="494"/>
      <c r="K44" s="481">
        <f t="shared" si="15"/>
        <v>1671</v>
      </c>
      <c r="L44" s="497">
        <f t="shared" si="16"/>
        <v>0</v>
      </c>
      <c r="M44" s="499" t="s">
        <v>111</v>
      </c>
      <c r="N44" s="498">
        <v>0.29099999999999998</v>
      </c>
      <c r="O44" s="503">
        <v>36</v>
      </c>
      <c r="P44" s="52"/>
      <c r="Q44" s="52"/>
      <c r="R44" s="52"/>
      <c r="S44" s="74"/>
      <c r="T44" s="74"/>
      <c r="U44" s="74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  <c r="AU44" s="52"/>
      <c r="AV44" s="52"/>
      <c r="AW44" s="52"/>
      <c r="AX44" s="52"/>
      <c r="AY44" s="52"/>
      <c r="AZ44" s="52"/>
    </row>
    <row r="45" spans="1:52" s="53" customFormat="1" ht="22.5" customHeight="1">
      <c r="A45" s="263" t="s">
        <v>956</v>
      </c>
      <c r="B45" s="218"/>
      <c r="C45" s="153">
        <v>8.5</v>
      </c>
      <c r="D45" s="155">
        <v>10</v>
      </c>
      <c r="E45" s="807"/>
      <c r="F45" s="444">
        <v>1856</v>
      </c>
      <c r="G45" s="151">
        <v>115900</v>
      </c>
      <c r="H45" s="152"/>
      <c r="I45" s="119">
        <f t="shared" si="14"/>
        <v>0</v>
      </c>
      <c r="J45" s="494"/>
      <c r="K45" s="481">
        <f t="shared" si="15"/>
        <v>1856</v>
      </c>
      <c r="L45" s="497">
        <f t="shared" si="16"/>
        <v>0</v>
      </c>
      <c r="M45" s="499" t="s">
        <v>112</v>
      </c>
      <c r="N45" s="498">
        <v>0.45200000000000001</v>
      </c>
      <c r="O45" s="503">
        <v>58</v>
      </c>
      <c r="P45" s="52"/>
      <c r="Q45" s="52"/>
      <c r="R45" s="52"/>
      <c r="S45" s="74"/>
      <c r="T45" s="74"/>
      <c r="U45" s="74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</row>
    <row r="46" spans="1:52" s="53" customFormat="1" ht="22.5" customHeight="1">
      <c r="A46" s="263" t="s">
        <v>957</v>
      </c>
      <c r="B46" s="218"/>
      <c r="C46" s="153">
        <v>9.4</v>
      </c>
      <c r="D46" s="155">
        <v>11.2</v>
      </c>
      <c r="E46" s="805">
        <v>4961</v>
      </c>
      <c r="F46" s="444">
        <v>2480</v>
      </c>
      <c r="G46" s="151">
        <v>154800</v>
      </c>
      <c r="H46" s="152"/>
      <c r="I46" s="119">
        <f t="shared" si="14"/>
        <v>0</v>
      </c>
      <c r="J46" s="494"/>
      <c r="K46" s="481">
        <f t="shared" si="15"/>
        <v>2480</v>
      </c>
      <c r="L46" s="497">
        <f t="shared" si="16"/>
        <v>0</v>
      </c>
      <c r="M46" s="499" t="s">
        <v>112</v>
      </c>
      <c r="N46" s="498">
        <v>0.45200000000000001</v>
      </c>
      <c r="O46" s="503">
        <v>58</v>
      </c>
      <c r="P46" s="52"/>
      <c r="Q46" s="52"/>
      <c r="R46" s="52"/>
      <c r="S46" s="74"/>
      <c r="T46" s="74"/>
      <c r="U46" s="74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  <c r="AU46" s="52"/>
      <c r="AV46" s="52"/>
      <c r="AW46" s="52"/>
      <c r="AX46" s="52"/>
      <c r="AY46" s="52"/>
      <c r="AZ46" s="52"/>
    </row>
    <row r="47" spans="1:52" s="53" customFormat="1" ht="22.5" customHeight="1">
      <c r="A47" s="263" t="s">
        <v>959</v>
      </c>
      <c r="B47" s="218"/>
      <c r="C47" s="153">
        <v>12</v>
      </c>
      <c r="D47" s="155">
        <v>13.3</v>
      </c>
      <c r="E47" s="807"/>
      <c r="F47" s="444">
        <v>2481</v>
      </c>
      <c r="G47" s="151">
        <v>154900</v>
      </c>
      <c r="H47" s="152"/>
      <c r="I47" s="119">
        <f t="shared" si="14"/>
        <v>0</v>
      </c>
      <c r="J47" s="494"/>
      <c r="K47" s="481">
        <f t="shared" si="15"/>
        <v>2481</v>
      </c>
      <c r="L47" s="497">
        <f t="shared" si="16"/>
        <v>0</v>
      </c>
      <c r="M47" s="499" t="s">
        <v>112</v>
      </c>
      <c r="N47" s="498">
        <v>0.45200000000000001</v>
      </c>
      <c r="O47" s="503">
        <v>58</v>
      </c>
      <c r="P47" s="52"/>
      <c r="Q47" s="52"/>
      <c r="R47" s="52"/>
      <c r="S47" s="74"/>
      <c r="T47" s="74"/>
      <c r="U47" s="74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  <c r="AU47" s="52"/>
      <c r="AV47" s="52"/>
      <c r="AW47" s="52"/>
      <c r="AX47" s="52"/>
      <c r="AY47" s="52"/>
      <c r="AZ47" s="52"/>
    </row>
    <row r="48" spans="1:52" s="46" customFormat="1" ht="13.5" customHeight="1">
      <c r="A48" s="264"/>
      <c r="B48" s="893"/>
      <c r="C48" s="894"/>
      <c r="D48" s="894"/>
      <c r="E48" s="895"/>
      <c r="F48" s="137"/>
      <c r="G48" s="137"/>
      <c r="H48" s="137"/>
      <c r="I48" s="137"/>
      <c r="J48" s="137"/>
      <c r="K48" s="137"/>
      <c r="L48" s="156"/>
      <c r="M48" s="156"/>
      <c r="N48" s="220"/>
      <c r="O48" s="265"/>
      <c r="P48" s="57"/>
      <c r="Q48" s="57"/>
      <c r="R48" s="52"/>
      <c r="S48" s="74"/>
      <c r="T48" s="74"/>
      <c r="U48" s="74"/>
      <c r="V48" s="52"/>
      <c r="W48" s="47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</row>
    <row r="49" spans="1:52" ht="40.15" customHeight="1">
      <c r="A49" s="890" t="s">
        <v>1642</v>
      </c>
      <c r="B49" s="878"/>
      <c r="C49" s="878"/>
      <c r="D49" s="878"/>
      <c r="E49" s="878"/>
      <c r="F49" s="878"/>
      <c r="G49" s="878"/>
      <c r="H49" s="878"/>
      <c r="I49" s="878"/>
      <c r="J49" s="878"/>
      <c r="K49" s="878"/>
      <c r="L49" s="878"/>
      <c r="M49" s="878"/>
      <c r="N49" s="878"/>
      <c r="O49" s="266"/>
      <c r="P49" s="57"/>
      <c r="Q49" s="57"/>
      <c r="R49" s="57"/>
      <c r="S49" s="74"/>
      <c r="T49" s="74"/>
      <c r="U49" s="74"/>
    </row>
    <row r="50" spans="1:52" ht="69.75" customHeight="1">
      <c r="A50" s="351" t="s">
        <v>21</v>
      </c>
      <c r="B50" s="891" t="s">
        <v>564</v>
      </c>
      <c r="C50" s="709"/>
      <c r="D50" s="709"/>
      <c r="E50" s="710"/>
      <c r="F50" s="134" t="s">
        <v>182</v>
      </c>
      <c r="G50" s="212" t="s">
        <v>260</v>
      </c>
      <c r="H50" s="224" t="s">
        <v>1625</v>
      </c>
      <c r="I50" s="224" t="s">
        <v>12</v>
      </c>
      <c r="J50" s="135" t="s">
        <v>178</v>
      </c>
      <c r="K50" s="224"/>
      <c r="L50" s="135" t="s">
        <v>17</v>
      </c>
      <c r="M50" s="133"/>
      <c r="N50" s="224" t="s">
        <v>13</v>
      </c>
      <c r="O50" s="244" t="s">
        <v>14</v>
      </c>
      <c r="S50" s="74"/>
      <c r="T50" s="74"/>
      <c r="U50" s="74"/>
    </row>
    <row r="51" spans="1:52" ht="25.9" customHeight="1">
      <c r="A51" s="267" t="s">
        <v>1893</v>
      </c>
      <c r="B51" s="686" t="s">
        <v>162</v>
      </c>
      <c r="C51" s="687"/>
      <c r="D51" s="687"/>
      <c r="E51" s="688"/>
      <c r="F51" s="445">
        <v>180</v>
      </c>
      <c r="G51" s="211">
        <v>11300</v>
      </c>
      <c r="H51" s="152"/>
      <c r="I51" s="119">
        <f t="shared" ref="I51:I53" si="17">$D$3</f>
        <v>0</v>
      </c>
      <c r="J51" s="531">
        <f>SUM(F51-(F51*I51))</f>
        <v>180</v>
      </c>
      <c r="K51" s="487"/>
      <c r="L51" s="497">
        <f t="shared" ref="L51:L53" si="18">H51*J51</f>
        <v>0</v>
      </c>
      <c r="M51" s="493"/>
      <c r="N51" s="495">
        <v>1.2E-2</v>
      </c>
      <c r="O51" s="507">
        <v>1.8</v>
      </c>
      <c r="Q51" s="52"/>
      <c r="S51" s="74"/>
      <c r="T51" s="74"/>
      <c r="U51" s="74"/>
    </row>
    <row r="52" spans="1:52" s="9" customFormat="1" ht="25.9" customHeight="1">
      <c r="A52" s="267" t="s">
        <v>1894</v>
      </c>
      <c r="B52" s="686" t="s">
        <v>163</v>
      </c>
      <c r="C52" s="687"/>
      <c r="D52" s="687"/>
      <c r="E52" s="688"/>
      <c r="F52" s="445">
        <v>180</v>
      </c>
      <c r="G52" s="211">
        <v>11300</v>
      </c>
      <c r="H52" s="152"/>
      <c r="I52" s="119">
        <f t="shared" si="17"/>
        <v>0</v>
      </c>
      <c r="J52" s="531">
        <f t="shared" ref="J52:J53" si="19">SUM(F52-(F52*I52))</f>
        <v>180</v>
      </c>
      <c r="K52" s="487"/>
      <c r="L52" s="497">
        <f t="shared" si="18"/>
        <v>0</v>
      </c>
      <c r="M52" s="493"/>
      <c r="N52" s="495">
        <v>1.2E-2</v>
      </c>
      <c r="O52" s="507">
        <v>1.8</v>
      </c>
      <c r="P52" s="47"/>
      <c r="Q52" s="52"/>
      <c r="R52" s="47"/>
      <c r="S52" s="74"/>
      <c r="T52" s="74"/>
      <c r="U52" s="74"/>
      <c r="V52" s="47"/>
      <c r="W52" s="47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</row>
    <row r="53" spans="1:52" s="9" customFormat="1" ht="25.9" customHeight="1">
      <c r="A53" s="267" t="s">
        <v>1895</v>
      </c>
      <c r="B53" s="686" t="s">
        <v>163</v>
      </c>
      <c r="C53" s="687"/>
      <c r="D53" s="687"/>
      <c r="E53" s="688"/>
      <c r="F53" s="445">
        <v>180</v>
      </c>
      <c r="G53" s="211">
        <v>11300</v>
      </c>
      <c r="H53" s="152"/>
      <c r="I53" s="119">
        <f t="shared" si="17"/>
        <v>0</v>
      </c>
      <c r="J53" s="531">
        <f t="shared" si="19"/>
        <v>180</v>
      </c>
      <c r="K53" s="487"/>
      <c r="L53" s="497">
        <f t="shared" si="18"/>
        <v>0</v>
      </c>
      <c r="M53" s="493"/>
      <c r="N53" s="495">
        <v>1.2E-2</v>
      </c>
      <c r="O53" s="507">
        <v>1.8</v>
      </c>
      <c r="P53" s="47"/>
      <c r="Q53" s="52"/>
      <c r="R53" s="47"/>
      <c r="S53" s="74"/>
      <c r="T53" s="74"/>
      <c r="U53" s="74"/>
      <c r="V53" s="47"/>
      <c r="W53" s="47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</row>
    <row r="54" spans="1:52" s="46" customFormat="1" ht="13.5" customHeight="1">
      <c r="A54" s="259" t="s">
        <v>190</v>
      </c>
      <c r="B54" s="23"/>
      <c r="C54" s="23"/>
      <c r="D54" s="23"/>
      <c r="E54" s="654"/>
      <c r="F54" s="23"/>
      <c r="G54" s="23"/>
      <c r="H54" s="23"/>
      <c r="I54" s="23"/>
      <c r="J54" s="23"/>
      <c r="K54" s="23"/>
      <c r="L54" s="65"/>
      <c r="M54" s="65"/>
      <c r="N54" s="65"/>
      <c r="O54" s="268"/>
      <c r="P54" s="47"/>
      <c r="Q54" s="47"/>
      <c r="R54" s="47"/>
      <c r="S54" s="47"/>
      <c r="T54" s="47"/>
      <c r="U54" s="47"/>
      <c r="V54" s="47"/>
      <c r="W54" s="47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</row>
    <row r="55" spans="1:52" s="46" customFormat="1" ht="13.5" customHeight="1">
      <c r="A55" s="867" t="str">
        <f>'Бытовая серия'!A129:Q129</f>
        <v>www.generalaircond.ru</v>
      </c>
      <c r="B55" s="868"/>
      <c r="C55" s="868"/>
      <c r="D55" s="868"/>
      <c r="E55" s="868"/>
      <c r="F55" s="868"/>
      <c r="G55" s="868"/>
      <c r="H55" s="868"/>
      <c r="I55" s="868"/>
      <c r="J55" s="868"/>
      <c r="K55" s="868"/>
      <c r="L55" s="868"/>
      <c r="M55" s="868"/>
      <c r="N55" s="868"/>
      <c r="O55" s="869"/>
      <c r="P55" s="47"/>
      <c r="Q55" s="47"/>
      <c r="R55" s="47"/>
      <c r="S55" s="47"/>
      <c r="T55" s="47"/>
      <c r="U55" s="47"/>
      <c r="V55" s="47"/>
      <c r="W55" s="47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</row>
    <row r="56" spans="1:52" ht="13.5" customHeight="1">
      <c r="A56" s="859"/>
      <c r="B56" s="860"/>
      <c r="C56" s="860"/>
      <c r="D56" s="860"/>
      <c r="E56" s="860"/>
      <c r="F56" s="860"/>
      <c r="G56" s="860"/>
      <c r="H56" s="860"/>
      <c r="I56" s="860"/>
      <c r="J56" s="860"/>
      <c r="K56" s="860"/>
      <c r="L56" s="860"/>
      <c r="M56" s="860"/>
      <c r="N56" s="860"/>
      <c r="O56" s="861"/>
      <c r="P56" s="59"/>
      <c r="Q56" s="59"/>
    </row>
    <row r="57" spans="1:52" ht="13.5" customHeight="1">
      <c r="A57" s="851" t="str">
        <f>'Бытовая серия'!A131:Q131</f>
        <v>компания "АЯКМосква"</v>
      </c>
      <c r="B57" s="887"/>
      <c r="C57" s="887"/>
      <c r="D57" s="887"/>
      <c r="E57" s="887"/>
      <c r="F57" s="887"/>
      <c r="G57" s="887"/>
      <c r="H57" s="887"/>
      <c r="I57" s="887"/>
      <c r="J57" s="887"/>
      <c r="K57" s="887"/>
      <c r="L57" s="887"/>
      <c r="M57" s="887"/>
      <c r="N57" s="887"/>
      <c r="O57" s="852"/>
      <c r="P57" s="59"/>
      <c r="Q57" s="59"/>
    </row>
    <row r="58" spans="1:52" ht="13.5" customHeight="1">
      <c r="A58" s="851" t="str">
        <f>'Бытовая серия'!A132:Q132</f>
        <v>111020, г. Москва, ул. 2я Синичкина, д. 9А, Бизнесцентр Синица Плаза</v>
      </c>
      <c r="B58" s="887"/>
      <c r="C58" s="887"/>
      <c r="D58" s="887"/>
      <c r="E58" s="887"/>
      <c r="F58" s="887"/>
      <c r="G58" s="887"/>
      <c r="H58" s="887"/>
      <c r="I58" s="887"/>
      <c r="J58" s="887"/>
      <c r="K58" s="887"/>
      <c r="L58" s="887"/>
      <c r="M58" s="887"/>
      <c r="N58" s="887"/>
      <c r="O58" s="852"/>
      <c r="P58" s="59"/>
      <c r="Q58" s="59"/>
    </row>
    <row r="59" spans="1:52" ht="13.5" customHeight="1" thickBot="1">
      <c r="A59" s="853" t="str">
        <f>'Бытовая серия'!A133:Q133</f>
        <v>Тел./факс: 88002345605</v>
      </c>
      <c r="B59" s="854"/>
      <c r="C59" s="854"/>
      <c r="D59" s="854"/>
      <c r="E59" s="854"/>
      <c r="F59" s="854"/>
      <c r="G59" s="854"/>
      <c r="H59" s="854"/>
      <c r="I59" s="854"/>
      <c r="J59" s="854"/>
      <c r="K59" s="854"/>
      <c r="L59" s="854"/>
      <c r="M59" s="854"/>
      <c r="N59" s="854"/>
      <c r="O59" s="855"/>
      <c r="P59" s="59"/>
      <c r="Q59" s="59"/>
    </row>
    <row r="60" spans="1:52" s="47" customFormat="1" ht="5.45" customHeight="1">
      <c r="A60" s="64"/>
      <c r="B60" s="64"/>
      <c r="C60" s="64"/>
      <c r="D60" s="64"/>
      <c r="E60" s="655"/>
      <c r="F60" s="64"/>
      <c r="G60" s="64"/>
      <c r="H60" s="64"/>
      <c r="I60" s="64"/>
      <c r="J60" s="64"/>
      <c r="K60" s="64"/>
      <c r="L60" s="892"/>
      <c r="M60" s="892"/>
      <c r="N60" s="892"/>
      <c r="O60" s="892"/>
      <c r="P60" s="57"/>
      <c r="Q60" s="57"/>
    </row>
    <row r="61" spans="1:52" s="47" customFormat="1">
      <c r="E61" s="62"/>
      <c r="P61" s="57"/>
      <c r="Q61" s="57"/>
    </row>
    <row r="62" spans="1:52" s="47" customFormat="1">
      <c r="E62" s="62"/>
    </row>
    <row r="63" spans="1:52" s="47" customFormat="1">
      <c r="E63" s="62"/>
    </row>
    <row r="64" spans="1:52" s="47" customFormat="1">
      <c r="E64" s="62"/>
    </row>
    <row r="65" spans="5:5" s="47" customFormat="1">
      <c r="E65" s="62"/>
    </row>
    <row r="66" spans="5:5" s="47" customFormat="1">
      <c r="E66" s="62"/>
    </row>
    <row r="67" spans="5:5" s="47" customFormat="1">
      <c r="E67" s="62"/>
    </row>
    <row r="68" spans="5:5" s="47" customFormat="1">
      <c r="E68" s="62"/>
    </row>
    <row r="69" spans="5:5" s="47" customFormat="1">
      <c r="E69" s="62"/>
    </row>
    <row r="70" spans="5:5" s="47" customFormat="1">
      <c r="E70" s="62"/>
    </row>
    <row r="71" spans="5:5" s="47" customFormat="1">
      <c r="E71" s="62"/>
    </row>
    <row r="72" spans="5:5" s="47" customFormat="1">
      <c r="E72" s="62"/>
    </row>
    <row r="73" spans="5:5" s="47" customFormat="1">
      <c r="E73" s="62"/>
    </row>
    <row r="74" spans="5:5" s="47" customFormat="1">
      <c r="E74" s="62"/>
    </row>
    <row r="75" spans="5:5" s="47" customFormat="1">
      <c r="E75" s="62"/>
    </row>
    <row r="76" spans="5:5" s="47" customFormat="1">
      <c r="E76" s="62"/>
    </row>
    <row r="77" spans="5:5" s="47" customFormat="1">
      <c r="E77" s="62"/>
    </row>
    <row r="78" spans="5:5" s="47" customFormat="1">
      <c r="E78" s="62"/>
    </row>
    <row r="79" spans="5:5" s="47" customFormat="1">
      <c r="E79" s="62"/>
    </row>
    <row r="80" spans="5:5" s="47" customFormat="1">
      <c r="E80" s="62"/>
    </row>
    <row r="81" spans="5:5" s="47" customFormat="1">
      <c r="E81" s="62"/>
    </row>
    <row r="82" spans="5:5" s="47" customFormat="1">
      <c r="E82" s="62"/>
    </row>
    <row r="83" spans="5:5" s="47" customFormat="1">
      <c r="E83" s="62"/>
    </row>
    <row r="84" spans="5:5" s="47" customFormat="1">
      <c r="E84" s="62"/>
    </row>
    <row r="85" spans="5:5" s="47" customFormat="1">
      <c r="E85" s="62"/>
    </row>
    <row r="86" spans="5:5" s="47" customFormat="1">
      <c r="E86" s="62"/>
    </row>
    <row r="87" spans="5:5" s="47" customFormat="1">
      <c r="E87" s="62"/>
    </row>
    <row r="88" spans="5:5" s="47" customFormat="1">
      <c r="E88" s="62"/>
    </row>
    <row r="89" spans="5:5" s="47" customFormat="1">
      <c r="E89" s="62"/>
    </row>
    <row r="90" spans="5:5" s="47" customFormat="1">
      <c r="E90" s="62"/>
    </row>
    <row r="91" spans="5:5" s="47" customFormat="1">
      <c r="E91" s="62"/>
    </row>
    <row r="92" spans="5:5" s="47" customFormat="1">
      <c r="E92" s="62"/>
    </row>
    <row r="93" spans="5:5" s="47" customFormat="1">
      <c r="E93" s="62"/>
    </row>
    <row r="94" spans="5:5" s="47" customFormat="1">
      <c r="E94" s="62"/>
    </row>
    <row r="95" spans="5:5" s="47" customFormat="1">
      <c r="E95" s="62"/>
    </row>
    <row r="96" spans="5:5" s="47" customFormat="1">
      <c r="E96" s="62"/>
    </row>
    <row r="97" spans="5:5" s="47" customFormat="1">
      <c r="E97" s="62"/>
    </row>
    <row r="98" spans="5:5" s="47" customFormat="1">
      <c r="E98" s="62"/>
    </row>
    <row r="99" spans="5:5" s="47" customFormat="1">
      <c r="E99" s="62"/>
    </row>
    <row r="100" spans="5:5" s="47" customFormat="1">
      <c r="E100" s="62"/>
    </row>
    <row r="101" spans="5:5" s="47" customFormat="1">
      <c r="E101" s="62"/>
    </row>
    <row r="102" spans="5:5" s="47" customFormat="1">
      <c r="E102" s="62"/>
    </row>
    <row r="103" spans="5:5" s="47" customFormat="1">
      <c r="E103" s="62"/>
    </row>
    <row r="104" spans="5:5" s="47" customFormat="1">
      <c r="E104" s="62"/>
    </row>
    <row r="105" spans="5:5" s="47" customFormat="1">
      <c r="E105" s="62"/>
    </row>
    <row r="106" spans="5:5" s="47" customFormat="1">
      <c r="E106" s="62"/>
    </row>
    <row r="107" spans="5:5" s="47" customFormat="1">
      <c r="E107" s="62"/>
    </row>
    <row r="108" spans="5:5" s="47" customFormat="1">
      <c r="E108" s="62"/>
    </row>
    <row r="109" spans="5:5" s="47" customFormat="1">
      <c r="E109" s="62"/>
    </row>
    <row r="110" spans="5:5" s="47" customFormat="1">
      <c r="E110" s="62"/>
    </row>
    <row r="111" spans="5:5" s="47" customFormat="1">
      <c r="E111" s="62"/>
    </row>
    <row r="112" spans="5:5" s="47" customFormat="1">
      <c r="E112" s="62"/>
    </row>
    <row r="113" spans="5:5" s="47" customFormat="1">
      <c r="E113" s="62"/>
    </row>
    <row r="114" spans="5:5" s="47" customFormat="1">
      <c r="E114" s="62"/>
    </row>
    <row r="115" spans="5:5" s="47" customFormat="1">
      <c r="E115" s="62"/>
    </row>
    <row r="116" spans="5:5" s="47" customFormat="1">
      <c r="E116" s="62"/>
    </row>
    <row r="117" spans="5:5" s="47" customFormat="1">
      <c r="E117" s="62"/>
    </row>
    <row r="118" spans="5:5" s="47" customFormat="1">
      <c r="E118" s="62"/>
    </row>
    <row r="119" spans="5:5" s="47" customFormat="1">
      <c r="E119" s="62"/>
    </row>
    <row r="120" spans="5:5" s="47" customFormat="1">
      <c r="E120" s="62"/>
    </row>
    <row r="121" spans="5:5" s="47" customFormat="1">
      <c r="E121" s="62"/>
    </row>
    <row r="122" spans="5:5" s="47" customFormat="1">
      <c r="E122" s="62"/>
    </row>
    <row r="123" spans="5:5" s="47" customFormat="1">
      <c r="E123" s="62"/>
    </row>
    <row r="124" spans="5:5" s="47" customFormat="1">
      <c r="E124" s="62"/>
    </row>
    <row r="125" spans="5:5" s="47" customFormat="1">
      <c r="E125" s="62"/>
    </row>
    <row r="126" spans="5:5" s="47" customFormat="1">
      <c r="E126" s="62"/>
    </row>
    <row r="127" spans="5:5" s="47" customFormat="1">
      <c r="E127" s="62"/>
    </row>
    <row r="128" spans="5:5" s="47" customFormat="1">
      <c r="E128" s="62"/>
    </row>
    <row r="129" spans="5:5" s="47" customFormat="1">
      <c r="E129" s="62"/>
    </row>
    <row r="130" spans="5:5" s="47" customFormat="1">
      <c r="E130" s="62"/>
    </row>
    <row r="131" spans="5:5" s="47" customFormat="1">
      <c r="E131" s="62"/>
    </row>
    <row r="132" spans="5:5" s="47" customFormat="1">
      <c r="E132" s="62"/>
    </row>
    <row r="133" spans="5:5" s="47" customFormat="1">
      <c r="E133" s="62"/>
    </row>
    <row r="134" spans="5:5" s="47" customFormat="1">
      <c r="E134" s="62"/>
    </row>
    <row r="135" spans="5:5" s="47" customFormat="1">
      <c r="E135" s="62"/>
    </row>
    <row r="136" spans="5:5" s="47" customFormat="1">
      <c r="E136" s="62"/>
    </row>
    <row r="137" spans="5:5" s="47" customFormat="1">
      <c r="E137" s="62"/>
    </row>
    <row r="138" spans="5:5" s="47" customFormat="1">
      <c r="E138" s="62"/>
    </row>
    <row r="139" spans="5:5" s="47" customFormat="1">
      <c r="E139" s="62"/>
    </row>
    <row r="140" spans="5:5" s="47" customFormat="1">
      <c r="E140" s="62"/>
    </row>
    <row r="141" spans="5:5" s="47" customFormat="1">
      <c r="E141" s="62"/>
    </row>
    <row r="142" spans="5:5" s="47" customFormat="1">
      <c r="E142" s="62"/>
    </row>
    <row r="143" spans="5:5" s="47" customFormat="1">
      <c r="E143" s="62"/>
    </row>
    <row r="144" spans="5:5" s="47" customFormat="1">
      <c r="E144" s="62"/>
    </row>
    <row r="145" spans="5:5" s="47" customFormat="1">
      <c r="E145" s="62"/>
    </row>
    <row r="146" spans="5:5" s="47" customFormat="1">
      <c r="E146" s="62"/>
    </row>
    <row r="147" spans="5:5" s="47" customFormat="1">
      <c r="E147" s="62"/>
    </row>
    <row r="148" spans="5:5" s="47" customFormat="1">
      <c r="E148" s="62"/>
    </row>
    <row r="149" spans="5:5" s="47" customFormat="1">
      <c r="E149" s="62"/>
    </row>
    <row r="150" spans="5:5" s="47" customFormat="1">
      <c r="E150" s="62"/>
    </row>
    <row r="151" spans="5:5" s="47" customFormat="1">
      <c r="E151" s="62"/>
    </row>
    <row r="152" spans="5:5" s="47" customFormat="1">
      <c r="E152" s="62"/>
    </row>
    <row r="153" spans="5:5" s="47" customFormat="1">
      <c r="E153" s="62"/>
    </row>
    <row r="154" spans="5:5" s="47" customFormat="1">
      <c r="E154" s="62"/>
    </row>
    <row r="155" spans="5:5" s="47" customFormat="1">
      <c r="E155" s="62"/>
    </row>
    <row r="156" spans="5:5" s="47" customFormat="1">
      <c r="E156" s="62"/>
    </row>
    <row r="157" spans="5:5" s="47" customFormat="1">
      <c r="E157" s="62"/>
    </row>
    <row r="158" spans="5:5" s="47" customFormat="1">
      <c r="E158" s="62"/>
    </row>
    <row r="159" spans="5:5" s="47" customFormat="1">
      <c r="E159" s="62"/>
    </row>
    <row r="160" spans="5:5" s="47" customFormat="1">
      <c r="E160" s="62"/>
    </row>
    <row r="161" spans="5:5" s="47" customFormat="1">
      <c r="E161" s="62"/>
    </row>
    <row r="162" spans="5:5" s="47" customFormat="1">
      <c r="E162" s="62"/>
    </row>
    <row r="163" spans="5:5" s="47" customFormat="1">
      <c r="E163" s="62"/>
    </row>
    <row r="164" spans="5:5" s="47" customFormat="1">
      <c r="E164" s="62"/>
    </row>
    <row r="165" spans="5:5" s="47" customFormat="1">
      <c r="E165" s="62"/>
    </row>
    <row r="166" spans="5:5" s="47" customFormat="1">
      <c r="E166" s="62"/>
    </row>
    <row r="167" spans="5:5" s="47" customFormat="1">
      <c r="E167" s="62"/>
    </row>
    <row r="168" spans="5:5" s="47" customFormat="1">
      <c r="E168" s="62"/>
    </row>
    <row r="169" spans="5:5" s="47" customFormat="1">
      <c r="E169" s="62"/>
    </row>
    <row r="170" spans="5:5" s="47" customFormat="1">
      <c r="E170" s="62"/>
    </row>
    <row r="171" spans="5:5" s="47" customFormat="1">
      <c r="E171" s="62"/>
    </row>
    <row r="172" spans="5:5" s="47" customFormat="1">
      <c r="E172" s="62"/>
    </row>
    <row r="173" spans="5:5" s="47" customFormat="1">
      <c r="E173" s="62"/>
    </row>
    <row r="174" spans="5:5" s="47" customFormat="1">
      <c r="E174" s="62"/>
    </row>
    <row r="175" spans="5:5" s="47" customFormat="1">
      <c r="E175" s="62"/>
    </row>
    <row r="176" spans="5:5" s="47" customFormat="1">
      <c r="E176" s="62"/>
    </row>
    <row r="177" spans="5:5" s="47" customFormat="1">
      <c r="E177" s="62"/>
    </row>
    <row r="178" spans="5:5" s="47" customFormat="1">
      <c r="E178" s="62"/>
    </row>
    <row r="179" spans="5:5" s="47" customFormat="1">
      <c r="E179" s="62"/>
    </row>
    <row r="180" spans="5:5" s="47" customFormat="1">
      <c r="E180" s="62"/>
    </row>
    <row r="181" spans="5:5" s="47" customFormat="1">
      <c r="E181" s="62"/>
    </row>
    <row r="182" spans="5:5" s="47" customFormat="1">
      <c r="E182" s="62"/>
    </row>
    <row r="183" spans="5:5" s="47" customFormat="1">
      <c r="E183" s="62"/>
    </row>
    <row r="184" spans="5:5" s="47" customFormat="1">
      <c r="E184" s="62"/>
    </row>
    <row r="185" spans="5:5" s="47" customFormat="1">
      <c r="E185" s="62"/>
    </row>
    <row r="186" spans="5:5" s="47" customFormat="1">
      <c r="E186" s="62"/>
    </row>
    <row r="187" spans="5:5" s="47" customFormat="1">
      <c r="E187" s="62"/>
    </row>
    <row r="188" spans="5:5" s="47" customFormat="1">
      <c r="E188" s="62"/>
    </row>
    <row r="189" spans="5:5" s="47" customFormat="1">
      <c r="E189" s="62"/>
    </row>
    <row r="190" spans="5:5" s="47" customFormat="1">
      <c r="E190" s="62"/>
    </row>
    <row r="191" spans="5:5" s="47" customFormat="1">
      <c r="E191" s="62"/>
    </row>
    <row r="192" spans="5:5" s="47" customFormat="1">
      <c r="E192" s="62"/>
    </row>
    <row r="193" spans="5:5" s="47" customFormat="1">
      <c r="E193" s="62"/>
    </row>
    <row r="194" spans="5:5" s="47" customFormat="1">
      <c r="E194" s="62"/>
    </row>
    <row r="195" spans="5:5" s="47" customFormat="1">
      <c r="E195" s="62"/>
    </row>
    <row r="196" spans="5:5" s="47" customFormat="1">
      <c r="E196" s="62"/>
    </row>
    <row r="197" spans="5:5" s="47" customFormat="1">
      <c r="E197" s="62"/>
    </row>
    <row r="198" spans="5:5" s="47" customFormat="1">
      <c r="E198" s="62"/>
    </row>
    <row r="199" spans="5:5" s="47" customFormat="1">
      <c r="E199" s="62"/>
    </row>
    <row r="200" spans="5:5" s="47" customFormat="1">
      <c r="E200" s="62"/>
    </row>
    <row r="201" spans="5:5" s="47" customFormat="1">
      <c r="E201" s="62"/>
    </row>
    <row r="202" spans="5:5" s="47" customFormat="1">
      <c r="E202" s="62"/>
    </row>
    <row r="203" spans="5:5" s="47" customFormat="1">
      <c r="E203" s="62"/>
    </row>
    <row r="204" spans="5:5" s="47" customFormat="1">
      <c r="E204" s="62"/>
    </row>
    <row r="205" spans="5:5" s="47" customFormat="1">
      <c r="E205" s="62"/>
    </row>
    <row r="206" spans="5:5" s="47" customFormat="1">
      <c r="E206" s="62"/>
    </row>
    <row r="207" spans="5:5" s="47" customFormat="1">
      <c r="E207" s="62"/>
    </row>
    <row r="208" spans="5:5" s="47" customFormat="1">
      <c r="E208" s="62"/>
    </row>
    <row r="209" spans="5:5" s="47" customFormat="1">
      <c r="E209" s="62"/>
    </row>
    <row r="210" spans="5:5" s="47" customFormat="1">
      <c r="E210" s="62"/>
    </row>
    <row r="211" spans="5:5" s="47" customFormat="1">
      <c r="E211" s="62"/>
    </row>
    <row r="212" spans="5:5" s="47" customFormat="1">
      <c r="E212" s="62"/>
    </row>
    <row r="213" spans="5:5" s="47" customFormat="1">
      <c r="E213" s="62"/>
    </row>
    <row r="214" spans="5:5" s="47" customFormat="1">
      <c r="E214" s="62"/>
    </row>
    <row r="215" spans="5:5" s="47" customFormat="1">
      <c r="E215" s="62"/>
    </row>
    <row r="216" spans="5:5" s="47" customFormat="1">
      <c r="E216" s="62"/>
    </row>
    <row r="217" spans="5:5" s="47" customFormat="1">
      <c r="E217" s="62"/>
    </row>
    <row r="218" spans="5:5" s="47" customFormat="1">
      <c r="E218" s="62"/>
    </row>
    <row r="219" spans="5:5" s="47" customFormat="1">
      <c r="E219" s="62"/>
    </row>
    <row r="220" spans="5:5" s="47" customFormat="1">
      <c r="E220" s="62"/>
    </row>
    <row r="221" spans="5:5" s="47" customFormat="1">
      <c r="E221" s="62"/>
    </row>
    <row r="222" spans="5:5" s="47" customFormat="1">
      <c r="E222" s="62"/>
    </row>
  </sheetData>
  <customSheetViews>
    <customSheetView guid="{FA833650-9147-48FF-9246-B3943D91CD8D}" scale="70" showPageBreaks="1" printArea="1" hiddenColumns="1" view="pageBreakPreview">
      <pane ySplit="7" topLeftCell="A63" activePane="bottomLeft" state="frozen"/>
      <selection pane="bottomLeft" activeCell="M101" sqref="M101"/>
      <pageMargins left="0.25" right="0.25" top="0.75" bottom="0.75" header="0.3" footer="0.3"/>
      <pageSetup paperSize="9" scale="47" orientation="portrait" r:id="rId1"/>
    </customSheetView>
  </customSheetViews>
  <mergeCells count="76">
    <mergeCell ref="E36:E37"/>
    <mergeCell ref="E38:E39"/>
    <mergeCell ref="E42:E43"/>
    <mergeCell ref="E44:E45"/>
    <mergeCell ref="E46:E47"/>
    <mergeCell ref="A8:K8"/>
    <mergeCell ref="A9:O9"/>
    <mergeCell ref="A19:O19"/>
    <mergeCell ref="A5:A7"/>
    <mergeCell ref="D6:D7"/>
    <mergeCell ref="C5:D5"/>
    <mergeCell ref="B5:B7"/>
    <mergeCell ref="C6:C7"/>
    <mergeCell ref="G5:G7"/>
    <mergeCell ref="I5:I7"/>
    <mergeCell ref="H5:H7"/>
    <mergeCell ref="F5:F7"/>
    <mergeCell ref="E5:E7"/>
    <mergeCell ref="K2:N2"/>
    <mergeCell ref="M5:M7"/>
    <mergeCell ref="M3:N3"/>
    <mergeCell ref="J3:K3"/>
    <mergeCell ref="N5:N7"/>
    <mergeCell ref="I4:O4"/>
    <mergeCell ref="O5:O7"/>
    <mergeCell ref="J5:J7"/>
    <mergeCell ref="L5:L7"/>
    <mergeCell ref="K5:K7"/>
    <mergeCell ref="A59:O59"/>
    <mergeCell ref="L60:O60"/>
    <mergeCell ref="J22:J23"/>
    <mergeCell ref="J30:J31"/>
    <mergeCell ref="A58:O58"/>
    <mergeCell ref="A33:O33"/>
    <mergeCell ref="A55:O55"/>
    <mergeCell ref="A56:O56"/>
    <mergeCell ref="B48:E48"/>
    <mergeCell ref="A32:O32"/>
    <mergeCell ref="A30:A31"/>
    <mergeCell ref="C30:C31"/>
    <mergeCell ref="D30:D31"/>
    <mergeCell ref="C22:C23"/>
    <mergeCell ref="D22:D23"/>
    <mergeCell ref="D28:D29"/>
    <mergeCell ref="A57:O57"/>
    <mergeCell ref="D20:D21"/>
    <mergeCell ref="C20:C21"/>
    <mergeCell ref="E30:E31"/>
    <mergeCell ref="A41:O41"/>
    <mergeCell ref="E20:E21"/>
    <mergeCell ref="E22:E23"/>
    <mergeCell ref="A49:N49"/>
    <mergeCell ref="A40:O40"/>
    <mergeCell ref="A20:A21"/>
    <mergeCell ref="A26:A27"/>
    <mergeCell ref="C26:C27"/>
    <mergeCell ref="D26:D27"/>
    <mergeCell ref="B50:E50"/>
    <mergeCell ref="B51:E51"/>
    <mergeCell ref="B52:E52"/>
    <mergeCell ref="B53:E53"/>
    <mergeCell ref="A18:O18"/>
    <mergeCell ref="J20:J21"/>
    <mergeCell ref="A24:A25"/>
    <mergeCell ref="C24:C25"/>
    <mergeCell ref="D24:D25"/>
    <mergeCell ref="E24:E25"/>
    <mergeCell ref="J24:J25"/>
    <mergeCell ref="A22:A23"/>
    <mergeCell ref="E26:E27"/>
    <mergeCell ref="J26:J27"/>
    <mergeCell ref="A28:A29"/>
    <mergeCell ref="C28:C29"/>
    <mergeCell ref="E28:E29"/>
    <mergeCell ref="J28:J29"/>
    <mergeCell ref="E34:E35"/>
  </mergeCells>
  <conditionalFormatting sqref="A55:A59">
    <cfRule type="duplicateValues" dxfId="118" priority="1396" stopIfTrue="1"/>
  </conditionalFormatting>
  <hyperlinks>
    <hyperlink ref="A55" r:id="rId2" display="www.general-russia.ru" xr:uid="{00000000-0004-0000-0600-000000000000}"/>
  </hyperlinks>
  <pageMargins left="0.25" right="0.25" top="0.75" bottom="0.75" header="0.3" footer="0.3"/>
  <pageSetup paperSize="9" scale="44" orientation="portrait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F670"/>
  <sheetViews>
    <sheetView showGridLines="0" view="pageBreakPreview" zoomScale="85" zoomScaleNormal="70" zoomScaleSheetLayoutView="85" workbookViewId="0">
      <pane xSplit="18" ySplit="6" topLeftCell="S7" activePane="bottomRight" state="frozen"/>
      <selection pane="topRight" activeCell="R1" sqref="R1"/>
      <selection pane="bottomLeft" activeCell="A7" sqref="A7"/>
      <selection pane="bottomRight" activeCell="L3" sqref="L3"/>
    </sheetView>
  </sheetViews>
  <sheetFormatPr defaultRowHeight="12.75"/>
  <cols>
    <col min="1" max="1" width="38.85546875" style="561" customWidth="1"/>
    <col min="2" max="2" width="31.85546875" customWidth="1"/>
    <col min="3" max="3" width="11" customWidth="1"/>
    <col min="6" max="6" width="13.42578125" customWidth="1"/>
    <col min="7" max="7" width="11.7109375" customWidth="1"/>
    <col min="8" max="8" width="12.42578125" customWidth="1"/>
    <col min="9" max="10" width="11.140625" customWidth="1"/>
    <col min="12" max="12" width="10.140625" bestFit="1" customWidth="1"/>
    <col min="13" max="13" width="11.140625" customWidth="1"/>
    <col min="14" max="14" width="11.85546875" customWidth="1"/>
    <col min="15" max="15" width="11.5703125" customWidth="1"/>
    <col min="16" max="16" width="14.85546875" customWidth="1"/>
    <col min="17" max="18" width="9" bestFit="1" customWidth="1"/>
  </cols>
  <sheetData>
    <row r="1" spans="1:58" ht="37.5">
      <c r="A1" s="418"/>
      <c r="B1" s="386"/>
      <c r="C1" s="387"/>
      <c r="D1" s="386"/>
      <c r="E1" s="388"/>
      <c r="F1" s="386"/>
      <c r="G1" s="389"/>
      <c r="H1" s="386"/>
      <c r="I1" s="386"/>
      <c r="J1" s="386"/>
      <c r="K1" s="386"/>
      <c r="L1" s="391"/>
      <c r="M1" s="391"/>
      <c r="N1" s="391"/>
      <c r="O1" s="391"/>
      <c r="P1" s="391"/>
      <c r="Q1" s="419" t="s">
        <v>1243</v>
      </c>
      <c r="R1" s="393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</row>
    <row r="2" spans="1:58" ht="36" thickBot="1">
      <c r="A2" s="418"/>
      <c r="B2" s="386"/>
      <c r="C2" s="387"/>
      <c r="D2" s="394"/>
      <c r="E2" s="386"/>
      <c r="F2" s="386"/>
      <c r="G2" s="386"/>
      <c r="H2" s="386"/>
      <c r="I2" s="386"/>
      <c r="J2" s="386"/>
      <c r="K2" s="386"/>
      <c r="L2" s="391"/>
      <c r="M2" s="391"/>
      <c r="N2" s="391"/>
      <c r="O2" s="406"/>
      <c r="P2" s="391"/>
      <c r="Q2" s="393"/>
      <c r="R2" s="396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</row>
    <row r="3" spans="1:58" ht="18" thickBot="1">
      <c r="A3" s="559"/>
      <c r="B3" s="556" t="s">
        <v>482</v>
      </c>
      <c r="C3" s="558">
        <v>0</v>
      </c>
      <c r="D3" s="289"/>
      <c r="E3" s="290"/>
      <c r="F3" s="31"/>
      <c r="G3" s="557" t="s">
        <v>1664</v>
      </c>
      <c r="H3" s="558">
        <v>0</v>
      </c>
      <c r="I3" s="291"/>
      <c r="J3" s="291"/>
      <c r="K3" s="556" t="s">
        <v>176</v>
      </c>
      <c r="L3" s="292">
        <f>SUM(O10:O663)</f>
        <v>0</v>
      </c>
      <c r="M3" s="991" t="s">
        <v>303</v>
      </c>
      <c r="N3" s="992"/>
      <c r="O3" s="110">
        <f>SUMPRODUCT(K10:K663,Q10:Q663)</f>
        <v>0</v>
      </c>
      <c r="P3" s="991" t="s">
        <v>175</v>
      </c>
      <c r="Q3" s="992"/>
      <c r="R3" s="110">
        <f>SUMPRODUCT(K10:K663,R10:R663)</f>
        <v>0</v>
      </c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</row>
    <row r="4" spans="1:58">
      <c r="A4" s="560"/>
      <c r="B4" s="143"/>
      <c r="C4" s="94"/>
      <c r="D4" s="144"/>
      <c r="E4" s="144"/>
      <c r="F4" s="144"/>
      <c r="G4" s="144"/>
      <c r="H4" s="145"/>
      <c r="I4" s="145"/>
      <c r="J4" s="145"/>
      <c r="K4" s="94"/>
      <c r="L4" s="94"/>
      <c r="M4" s="94"/>
      <c r="N4" s="94"/>
      <c r="O4" s="94"/>
      <c r="P4" s="94"/>
      <c r="Q4" s="94"/>
      <c r="R4" s="136"/>
      <c r="S4" s="47"/>
      <c r="T4" s="47"/>
      <c r="U4" s="47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</row>
    <row r="5" spans="1:58" ht="21" customHeight="1">
      <c r="A5" s="996" t="s">
        <v>21</v>
      </c>
      <c r="B5" s="1000" t="s">
        <v>69</v>
      </c>
      <c r="C5" s="917" t="s">
        <v>22</v>
      </c>
      <c r="D5" s="918"/>
      <c r="E5" s="917" t="s">
        <v>31</v>
      </c>
      <c r="F5" s="918"/>
      <c r="G5" s="928" t="s">
        <v>180</v>
      </c>
      <c r="H5" s="796" t="s">
        <v>181</v>
      </c>
      <c r="I5" s="998" t="s">
        <v>260</v>
      </c>
      <c r="J5" s="998" t="s">
        <v>1503</v>
      </c>
      <c r="K5" s="758" t="s">
        <v>18</v>
      </c>
      <c r="L5" s="746" t="s">
        <v>12</v>
      </c>
      <c r="M5" s="744" t="s">
        <v>178</v>
      </c>
      <c r="N5" s="739" t="s">
        <v>179</v>
      </c>
      <c r="O5" s="744" t="s">
        <v>17</v>
      </c>
      <c r="P5" s="897" t="s">
        <v>99</v>
      </c>
      <c r="Q5" s="897" t="s">
        <v>13</v>
      </c>
      <c r="R5" s="1002" t="s">
        <v>14</v>
      </c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</row>
    <row r="6" spans="1:58" ht="33" customHeight="1">
      <c r="A6" s="997"/>
      <c r="B6" s="1001"/>
      <c r="C6" s="515" t="s">
        <v>23</v>
      </c>
      <c r="D6" s="515" t="s">
        <v>24</v>
      </c>
      <c r="E6" s="515" t="s">
        <v>32</v>
      </c>
      <c r="F6" s="515" t="s">
        <v>33</v>
      </c>
      <c r="G6" s="930"/>
      <c r="H6" s="798"/>
      <c r="I6" s="999"/>
      <c r="J6" s="999"/>
      <c r="K6" s="927"/>
      <c r="L6" s="925"/>
      <c r="M6" s="909"/>
      <c r="N6" s="911"/>
      <c r="O6" s="909"/>
      <c r="P6" s="899"/>
      <c r="Q6" s="899"/>
      <c r="R6" s="1003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</row>
    <row r="7" spans="1:58" s="1" customFormat="1" ht="29.45" customHeight="1">
      <c r="A7" s="993" t="s">
        <v>335</v>
      </c>
      <c r="B7" s="994"/>
      <c r="C7" s="994"/>
      <c r="D7" s="994"/>
      <c r="E7" s="994"/>
      <c r="F7" s="994"/>
      <c r="G7" s="994"/>
      <c r="H7" s="994"/>
      <c r="I7" s="994"/>
      <c r="J7" s="994"/>
      <c r="K7" s="994"/>
      <c r="L7" s="994"/>
      <c r="M7" s="994"/>
      <c r="N7" s="994"/>
      <c r="O7" s="994"/>
      <c r="P7" s="994"/>
      <c r="Q7" s="994"/>
      <c r="R7" s="995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</row>
    <row r="8" spans="1:58" ht="29.45" customHeight="1">
      <c r="A8" s="717" t="s">
        <v>294</v>
      </c>
      <c r="B8" s="717"/>
      <c r="C8" s="717"/>
      <c r="D8" s="717"/>
      <c r="E8" s="717"/>
      <c r="F8" s="717"/>
      <c r="G8" s="717"/>
      <c r="H8" s="717"/>
      <c r="I8" s="717"/>
      <c r="J8" s="717"/>
      <c r="K8" s="717"/>
      <c r="L8" s="717"/>
      <c r="M8" s="717"/>
      <c r="N8" s="717"/>
      <c r="O8" s="717"/>
      <c r="P8" s="717"/>
      <c r="Q8" s="717"/>
      <c r="R8" s="717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  <c r="AU8" s="74"/>
      <c r="AV8" s="74"/>
      <c r="AW8" s="74"/>
      <c r="AX8" s="74"/>
      <c r="AY8" s="74"/>
      <c r="AZ8" s="74"/>
      <c r="BA8" s="74"/>
      <c r="BB8" s="74"/>
      <c r="BC8" s="74"/>
      <c r="BD8" s="74"/>
      <c r="BE8" s="74"/>
      <c r="BF8" s="74"/>
    </row>
    <row r="9" spans="1:58" ht="29.45" customHeight="1">
      <c r="A9" s="692" t="s">
        <v>1646</v>
      </c>
      <c r="B9" s="693"/>
      <c r="C9" s="693"/>
      <c r="D9" s="693"/>
      <c r="E9" s="693"/>
      <c r="F9" s="693"/>
      <c r="G9" s="693"/>
      <c r="H9" s="693"/>
      <c r="I9" s="693"/>
      <c r="J9" s="693"/>
      <c r="K9" s="693"/>
      <c r="L9" s="693"/>
      <c r="M9" s="693"/>
      <c r="N9" s="693"/>
      <c r="O9" s="693"/>
      <c r="P9" s="693"/>
      <c r="Q9" s="694"/>
      <c r="R9" s="518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  <c r="AU9" s="74"/>
      <c r="AV9" s="74"/>
      <c r="AW9" s="74"/>
      <c r="AX9" s="74"/>
      <c r="AY9" s="74"/>
      <c r="AZ9" s="74"/>
      <c r="BA9" s="74"/>
      <c r="BB9" s="74"/>
      <c r="BC9" s="74"/>
      <c r="BD9" s="74"/>
      <c r="BE9" s="74"/>
      <c r="BF9" s="74"/>
    </row>
    <row r="10" spans="1:58" ht="15" customHeight="1">
      <c r="A10" s="428" t="s">
        <v>1951</v>
      </c>
      <c r="B10" s="429" t="s">
        <v>1647</v>
      </c>
      <c r="C10" s="987" t="s">
        <v>1627</v>
      </c>
      <c r="D10" s="987" t="s">
        <v>1626</v>
      </c>
      <c r="E10" s="988" t="s">
        <v>543</v>
      </c>
      <c r="F10" s="988" t="s">
        <v>544</v>
      </c>
      <c r="G10" s="937">
        <v>948.15</v>
      </c>
      <c r="H10" s="430">
        <v>270</v>
      </c>
      <c r="I10" s="939">
        <v>66100</v>
      </c>
      <c r="J10" s="673">
        <v>18500</v>
      </c>
      <c r="K10" s="985"/>
      <c r="L10" s="931">
        <f t="shared" ref="L10:L12" si="0">$C$3</f>
        <v>0</v>
      </c>
      <c r="M10" s="933">
        <f>G10*(100%-$C$3)</f>
        <v>948.15</v>
      </c>
      <c r="N10" s="430">
        <f>H10*(100%-$C$3)</f>
        <v>270</v>
      </c>
      <c r="O10" s="935">
        <f>K10*M10</f>
        <v>0</v>
      </c>
      <c r="P10" s="431" t="s">
        <v>295</v>
      </c>
      <c r="Q10" s="432">
        <v>8.1000000000000003E-2</v>
      </c>
      <c r="R10" s="433">
        <v>11</v>
      </c>
      <c r="S10" s="74"/>
      <c r="T10" s="74"/>
      <c r="U10" s="74"/>
      <c r="V10" s="74"/>
      <c r="W10" s="74"/>
      <c r="X10" s="74"/>
      <c r="Y10" s="74"/>
      <c r="Z10" s="74"/>
      <c r="AA10" s="74"/>
      <c r="AB10" s="74"/>
      <c r="AC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  <c r="AU10" s="74"/>
      <c r="AV10" s="74"/>
      <c r="AW10" s="74"/>
      <c r="AX10" s="74"/>
      <c r="AY10" s="74"/>
      <c r="AZ10" s="74"/>
      <c r="BA10" s="74"/>
      <c r="BB10" s="74"/>
      <c r="BC10" s="74"/>
      <c r="BD10" s="74"/>
      <c r="BE10" s="74"/>
      <c r="BF10" s="74"/>
    </row>
    <row r="11" spans="1:58" ht="15" customHeight="1">
      <c r="A11" s="434" t="s">
        <v>1290</v>
      </c>
      <c r="B11" s="435" t="s">
        <v>1960</v>
      </c>
      <c r="C11" s="990"/>
      <c r="D11" s="990"/>
      <c r="E11" s="989"/>
      <c r="F11" s="989"/>
      <c r="G11" s="938"/>
      <c r="H11" s="430">
        <v>678.15</v>
      </c>
      <c r="I11" s="940"/>
      <c r="J11" s="673">
        <v>47600</v>
      </c>
      <c r="K11" s="986"/>
      <c r="L11" s="932"/>
      <c r="M11" s="934"/>
      <c r="N11" s="430">
        <f t="shared" ref="N11:N39" si="1">H11*(100%-$C$3)</f>
        <v>678.15</v>
      </c>
      <c r="O11" s="936"/>
      <c r="P11" s="436" t="s">
        <v>296</v>
      </c>
      <c r="Q11" s="437">
        <v>0.17599999999999999</v>
      </c>
      <c r="R11" s="438">
        <v>25</v>
      </c>
      <c r="S11" s="74"/>
      <c r="T11" s="74"/>
      <c r="U11" s="74"/>
      <c r="V11" s="74"/>
      <c r="W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  <c r="AU11" s="74"/>
      <c r="AV11" s="74"/>
      <c r="AW11" s="74"/>
      <c r="AX11" s="74"/>
      <c r="AY11" s="74"/>
      <c r="AZ11" s="74"/>
      <c r="BA11" s="74"/>
      <c r="BB11" s="74"/>
      <c r="BC11" s="74"/>
      <c r="BD11" s="74"/>
      <c r="BE11" s="74"/>
      <c r="BF11" s="74"/>
    </row>
    <row r="12" spans="1:58" ht="14.25" customHeight="1">
      <c r="A12" s="428" t="s">
        <v>1952</v>
      </c>
      <c r="B12" s="429" t="s">
        <v>1647</v>
      </c>
      <c r="C12" s="987" t="s">
        <v>305</v>
      </c>
      <c r="D12" s="987" t="s">
        <v>306</v>
      </c>
      <c r="E12" s="988" t="s">
        <v>543</v>
      </c>
      <c r="F12" s="988" t="s">
        <v>544</v>
      </c>
      <c r="G12" s="937">
        <v>891.72</v>
      </c>
      <c r="H12" s="430">
        <v>270</v>
      </c>
      <c r="I12" s="939">
        <v>62100</v>
      </c>
      <c r="J12" s="673">
        <v>18500</v>
      </c>
      <c r="K12" s="985"/>
      <c r="L12" s="931">
        <f t="shared" si="0"/>
        <v>0</v>
      </c>
      <c r="M12" s="933">
        <f>G12*(100%-$C$3)</f>
        <v>891.72</v>
      </c>
      <c r="N12" s="430">
        <f t="shared" si="1"/>
        <v>270</v>
      </c>
      <c r="O12" s="935">
        <f t="shared" ref="O12" si="2">K12*M12</f>
        <v>0</v>
      </c>
      <c r="P12" s="431" t="s">
        <v>295</v>
      </c>
      <c r="Q12" s="432">
        <v>8.1000000000000003E-2</v>
      </c>
      <c r="R12" s="433">
        <v>11</v>
      </c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74"/>
      <c r="AH12" s="74"/>
      <c r="AI12" s="74"/>
      <c r="AJ12" s="74"/>
      <c r="AK12" s="74"/>
      <c r="AL12" s="74"/>
      <c r="AM12" s="74"/>
      <c r="AN12" s="74"/>
      <c r="AO12" s="74"/>
      <c r="AP12" s="74"/>
      <c r="AQ12" s="74"/>
      <c r="AR12" s="74"/>
      <c r="AS12" s="74"/>
      <c r="AT12" s="74"/>
      <c r="AU12" s="74"/>
      <c r="AV12" s="74"/>
      <c r="AW12" s="74"/>
      <c r="AX12" s="74"/>
      <c r="AY12" s="74"/>
      <c r="AZ12" s="74"/>
      <c r="BA12" s="74"/>
      <c r="BB12" s="74"/>
      <c r="BC12" s="74"/>
      <c r="BD12" s="74"/>
      <c r="BE12" s="74"/>
      <c r="BF12" s="74"/>
    </row>
    <row r="13" spans="1:58" ht="14.25" customHeight="1">
      <c r="A13" s="434" t="s">
        <v>1289</v>
      </c>
      <c r="B13" s="435" t="s">
        <v>1961</v>
      </c>
      <c r="C13" s="990"/>
      <c r="D13" s="990"/>
      <c r="E13" s="989"/>
      <c r="F13" s="989"/>
      <c r="G13" s="938"/>
      <c r="H13" s="430">
        <v>621.72</v>
      </c>
      <c r="I13" s="940"/>
      <c r="J13" s="673">
        <v>43600</v>
      </c>
      <c r="K13" s="986"/>
      <c r="L13" s="932"/>
      <c r="M13" s="934"/>
      <c r="N13" s="430">
        <f t="shared" si="1"/>
        <v>621.72</v>
      </c>
      <c r="O13" s="936"/>
      <c r="P13" s="436" t="s">
        <v>296</v>
      </c>
      <c r="Q13" s="437">
        <v>0.17599999999999999</v>
      </c>
      <c r="R13" s="438">
        <v>25</v>
      </c>
      <c r="S13" s="74"/>
      <c r="T13" s="74"/>
      <c r="U13" s="74"/>
      <c r="V13" s="74"/>
      <c r="W13" s="74"/>
      <c r="Y13" s="74"/>
      <c r="Z13" s="74"/>
      <c r="AA13" s="74"/>
      <c r="AB13" s="74"/>
      <c r="AC13" s="74"/>
      <c r="AD13" s="74"/>
      <c r="AE13" s="74"/>
      <c r="AF13" s="74"/>
      <c r="AG13" s="74"/>
      <c r="AH13" s="74"/>
      <c r="AI13" s="74"/>
      <c r="AJ13" s="74"/>
      <c r="AK13" s="74"/>
      <c r="AL13" s="74"/>
      <c r="AM13" s="74"/>
      <c r="AN13" s="74"/>
      <c r="AO13" s="74"/>
      <c r="AP13" s="74"/>
      <c r="AQ13" s="74"/>
      <c r="AR13" s="74"/>
      <c r="AS13" s="74"/>
      <c r="AT13" s="74"/>
      <c r="AU13" s="74"/>
      <c r="AV13" s="74"/>
      <c r="AW13" s="74"/>
      <c r="AX13" s="74"/>
      <c r="AY13" s="74"/>
      <c r="AZ13" s="74"/>
      <c r="BA13" s="74"/>
      <c r="BB13" s="74"/>
      <c r="BC13" s="74"/>
      <c r="BD13" s="74"/>
      <c r="BE13" s="74"/>
      <c r="BF13" s="74"/>
    </row>
    <row r="14" spans="1:58" s="1" customFormat="1" ht="15" customHeight="1">
      <c r="A14" s="428" t="s">
        <v>1953</v>
      </c>
      <c r="B14" s="429" t="s">
        <v>1647</v>
      </c>
      <c r="C14" s="987" t="s">
        <v>305</v>
      </c>
      <c r="D14" s="987" t="s">
        <v>306</v>
      </c>
      <c r="E14" s="988" t="s">
        <v>543</v>
      </c>
      <c r="F14" s="988" t="s">
        <v>544</v>
      </c>
      <c r="G14" s="937">
        <v>691.74</v>
      </c>
      <c r="H14" s="430">
        <v>270</v>
      </c>
      <c r="I14" s="939">
        <v>48100</v>
      </c>
      <c r="J14" s="673">
        <v>18500</v>
      </c>
      <c r="K14" s="985"/>
      <c r="L14" s="931">
        <f>$C$3</f>
        <v>0</v>
      </c>
      <c r="M14" s="933">
        <f>G14*(100%-$C$3)</f>
        <v>691.74</v>
      </c>
      <c r="N14" s="430">
        <f t="shared" si="1"/>
        <v>270</v>
      </c>
      <c r="O14" s="935">
        <f t="shared" ref="O14" si="3">K14*M14</f>
        <v>0</v>
      </c>
      <c r="P14" s="431" t="s">
        <v>295</v>
      </c>
      <c r="Q14" s="432">
        <v>8.1000000000000003E-2</v>
      </c>
      <c r="R14" s="433">
        <v>11</v>
      </c>
      <c r="S14" s="75"/>
      <c r="T14" s="74"/>
      <c r="U14" s="74"/>
      <c r="V14" s="74"/>
      <c r="W14" s="74"/>
      <c r="X14" s="74"/>
      <c r="Y14" s="34"/>
      <c r="Z14" s="34"/>
      <c r="AA14" s="34"/>
      <c r="AB14" s="34"/>
      <c r="AC14" s="74"/>
      <c r="AD14" s="74"/>
      <c r="AE14" s="74"/>
      <c r="AF14" s="74"/>
      <c r="AG14" s="74"/>
      <c r="AH14" s="74"/>
      <c r="AI14" s="74"/>
      <c r="AJ14" s="74"/>
      <c r="AK14" s="74"/>
      <c r="AL14" s="74"/>
      <c r="AM14" s="74"/>
      <c r="AN14" s="74"/>
      <c r="AO14" s="74"/>
      <c r="AP14" s="74"/>
      <c r="AQ14" s="74"/>
      <c r="AR14" s="74"/>
      <c r="AS14" s="74"/>
      <c r="AT14" s="74"/>
      <c r="AU14" s="74"/>
      <c r="AV14" s="74"/>
      <c r="AW14" s="74"/>
      <c r="AX14" s="74"/>
      <c r="AY14" s="74"/>
      <c r="AZ14" s="74"/>
      <c r="BA14" s="74"/>
      <c r="BB14" s="74"/>
      <c r="BC14" s="74"/>
      <c r="BD14" s="74"/>
      <c r="BE14" s="74"/>
      <c r="BF14" s="74"/>
    </row>
    <row r="15" spans="1:58" s="1" customFormat="1" ht="15" customHeight="1">
      <c r="A15" s="434" t="s">
        <v>1288</v>
      </c>
      <c r="B15" s="435" t="s">
        <v>1962</v>
      </c>
      <c r="C15" s="990"/>
      <c r="D15" s="990"/>
      <c r="E15" s="989"/>
      <c r="F15" s="989"/>
      <c r="G15" s="938"/>
      <c r="H15" s="430">
        <v>421.74</v>
      </c>
      <c r="I15" s="940"/>
      <c r="J15" s="673">
        <v>29600</v>
      </c>
      <c r="K15" s="986"/>
      <c r="L15" s="932"/>
      <c r="M15" s="934"/>
      <c r="N15" s="430">
        <f t="shared" si="1"/>
        <v>421.74</v>
      </c>
      <c r="O15" s="936"/>
      <c r="P15" s="436" t="s">
        <v>296</v>
      </c>
      <c r="Q15" s="437">
        <v>0.17599999999999999</v>
      </c>
      <c r="R15" s="438">
        <v>25</v>
      </c>
      <c r="S15" s="75"/>
      <c r="T15" s="74"/>
      <c r="U15" s="74"/>
      <c r="V15" s="74"/>
      <c r="W15" s="74"/>
      <c r="Y15" s="34"/>
      <c r="Z15" s="34"/>
      <c r="AA15" s="34"/>
      <c r="AB15" s="34"/>
      <c r="AC15" s="74"/>
      <c r="AD15" s="74"/>
      <c r="AE15" s="74"/>
      <c r="AF15" s="74"/>
      <c r="AG15" s="74"/>
      <c r="AH15" s="74"/>
      <c r="AI15" s="74"/>
      <c r="AJ15" s="74"/>
      <c r="AK15" s="74"/>
      <c r="AL15" s="74"/>
      <c r="AM15" s="74"/>
      <c r="AN15" s="74"/>
      <c r="AO15" s="74"/>
      <c r="AP15" s="74"/>
      <c r="AQ15" s="74"/>
      <c r="AR15" s="74"/>
      <c r="AS15" s="74"/>
      <c r="AT15" s="74"/>
      <c r="AU15" s="74"/>
      <c r="AV15" s="74"/>
      <c r="AW15" s="74"/>
      <c r="AX15" s="74"/>
      <c r="AY15" s="74"/>
      <c r="AZ15" s="74"/>
      <c r="BA15" s="74"/>
      <c r="BB15" s="74"/>
      <c r="BC15" s="74"/>
      <c r="BD15" s="74"/>
      <c r="BE15" s="74"/>
      <c r="BF15" s="74"/>
    </row>
    <row r="16" spans="1:58" s="1" customFormat="1" ht="16.5" customHeight="1">
      <c r="A16" s="428" t="s">
        <v>1954</v>
      </c>
      <c r="B16" s="429" t="s">
        <v>1719</v>
      </c>
      <c r="C16" s="987" t="s">
        <v>1291</v>
      </c>
      <c r="D16" s="987" t="s">
        <v>1292</v>
      </c>
      <c r="E16" s="988" t="s">
        <v>543</v>
      </c>
      <c r="F16" s="988" t="s">
        <v>544</v>
      </c>
      <c r="G16" s="937">
        <v>975.97</v>
      </c>
      <c r="H16" s="430">
        <v>280</v>
      </c>
      <c r="I16" s="939">
        <v>68000</v>
      </c>
      <c r="J16" s="673">
        <v>19200</v>
      </c>
      <c r="K16" s="985"/>
      <c r="L16" s="931">
        <f t="shared" ref="L16:L38" si="4">$C$3</f>
        <v>0</v>
      </c>
      <c r="M16" s="933">
        <f>G16*(100%-$C$3)</f>
        <v>975.97</v>
      </c>
      <c r="N16" s="430">
        <f t="shared" si="1"/>
        <v>280</v>
      </c>
      <c r="O16" s="935">
        <f t="shared" ref="O16" si="5">K16*M16</f>
        <v>0</v>
      </c>
      <c r="P16" s="431" t="s">
        <v>295</v>
      </c>
      <c r="Q16" s="432">
        <v>8.1000000000000003E-2</v>
      </c>
      <c r="R16" s="433">
        <v>11</v>
      </c>
      <c r="S16" s="75"/>
      <c r="T16" s="74"/>
      <c r="U16" s="74"/>
      <c r="V16" s="74"/>
      <c r="W16" s="74"/>
      <c r="X16" s="74"/>
      <c r="Y16" s="34"/>
      <c r="Z16" s="34"/>
      <c r="AA16" s="34"/>
      <c r="AB16" s="34"/>
      <c r="AC16" s="74"/>
      <c r="AD16" s="74"/>
      <c r="AE16" s="74"/>
      <c r="AF16" s="74"/>
      <c r="AG16" s="74"/>
      <c r="AH16" s="74"/>
      <c r="AI16" s="74"/>
      <c r="AJ16" s="74"/>
      <c r="AK16" s="74"/>
      <c r="AL16" s="74"/>
      <c r="AM16" s="74"/>
      <c r="AN16" s="74"/>
      <c r="AO16" s="74"/>
      <c r="AP16" s="74"/>
      <c r="AQ16" s="74"/>
      <c r="AR16" s="74"/>
      <c r="AS16" s="74"/>
      <c r="AT16" s="74"/>
      <c r="AU16" s="74"/>
      <c r="AV16" s="74"/>
      <c r="AW16" s="74"/>
      <c r="AX16" s="74"/>
      <c r="AY16" s="74"/>
      <c r="AZ16" s="74"/>
      <c r="BA16" s="74"/>
      <c r="BB16" s="74"/>
      <c r="BC16" s="74"/>
      <c r="BD16" s="74"/>
      <c r="BE16" s="74"/>
      <c r="BF16" s="74"/>
    </row>
    <row r="17" spans="1:58" s="1" customFormat="1" ht="16.5" customHeight="1">
      <c r="A17" s="434" t="s">
        <v>1290</v>
      </c>
      <c r="B17" s="435" t="s">
        <v>1963</v>
      </c>
      <c r="C17" s="990"/>
      <c r="D17" s="990"/>
      <c r="E17" s="989"/>
      <c r="F17" s="989"/>
      <c r="G17" s="938"/>
      <c r="H17" s="430">
        <v>695.97</v>
      </c>
      <c r="I17" s="940"/>
      <c r="J17" s="673">
        <v>48800</v>
      </c>
      <c r="K17" s="986"/>
      <c r="L17" s="932"/>
      <c r="M17" s="934"/>
      <c r="N17" s="430">
        <f t="shared" si="1"/>
        <v>695.97</v>
      </c>
      <c r="O17" s="936"/>
      <c r="P17" s="436" t="s">
        <v>644</v>
      </c>
      <c r="Q17" s="437">
        <v>0.17599999999999999</v>
      </c>
      <c r="R17" s="438">
        <v>25</v>
      </c>
      <c r="S17" s="75"/>
      <c r="T17" s="74"/>
      <c r="U17" s="74"/>
      <c r="V17" s="74"/>
      <c r="W17" s="74"/>
      <c r="Y17" s="34"/>
      <c r="Z17" s="34"/>
      <c r="AA17" s="34"/>
      <c r="AB17" s="34"/>
      <c r="AC17" s="74"/>
      <c r="AD17" s="74"/>
      <c r="AE17" s="74"/>
      <c r="AF17" s="74"/>
      <c r="AG17" s="74"/>
      <c r="AH17" s="74"/>
      <c r="AI17" s="74"/>
      <c r="AJ17" s="74"/>
      <c r="AK17" s="74"/>
      <c r="AL17" s="74"/>
      <c r="AM17" s="74"/>
      <c r="AN17" s="74"/>
      <c r="AO17" s="74"/>
      <c r="AP17" s="74"/>
      <c r="AQ17" s="74"/>
      <c r="AR17" s="74"/>
      <c r="AS17" s="74"/>
      <c r="AT17" s="74"/>
      <c r="AU17" s="74"/>
      <c r="AV17" s="74"/>
      <c r="AW17" s="74"/>
      <c r="AX17" s="74"/>
      <c r="AY17" s="74"/>
      <c r="AZ17" s="74"/>
      <c r="BA17" s="74"/>
      <c r="BB17" s="74"/>
      <c r="BC17" s="74"/>
      <c r="BD17" s="74"/>
      <c r="BE17" s="74"/>
      <c r="BF17" s="74"/>
    </row>
    <row r="18" spans="1:58" s="1" customFormat="1" ht="15" customHeight="1">
      <c r="A18" s="428" t="s">
        <v>1955</v>
      </c>
      <c r="B18" s="429" t="s">
        <v>1719</v>
      </c>
      <c r="C18" s="987" t="s">
        <v>307</v>
      </c>
      <c r="D18" s="987" t="s">
        <v>308</v>
      </c>
      <c r="E18" s="988" t="s">
        <v>543</v>
      </c>
      <c r="F18" s="988" t="s">
        <v>544</v>
      </c>
      <c r="G18" s="937">
        <v>919.54</v>
      </c>
      <c r="H18" s="430">
        <v>280</v>
      </c>
      <c r="I18" s="939">
        <v>64100</v>
      </c>
      <c r="J18" s="673">
        <v>19200</v>
      </c>
      <c r="K18" s="985"/>
      <c r="L18" s="931">
        <f t="shared" si="4"/>
        <v>0</v>
      </c>
      <c r="M18" s="933">
        <f>G18*(100%-$C$3)</f>
        <v>919.54</v>
      </c>
      <c r="N18" s="430">
        <f t="shared" si="1"/>
        <v>280</v>
      </c>
      <c r="O18" s="935">
        <f t="shared" ref="O18" si="6">K18*M18</f>
        <v>0</v>
      </c>
      <c r="P18" s="431" t="s">
        <v>295</v>
      </c>
      <c r="Q18" s="432">
        <v>8.1000000000000003E-2</v>
      </c>
      <c r="R18" s="433">
        <v>11</v>
      </c>
      <c r="S18" s="75"/>
      <c r="T18" s="74"/>
      <c r="U18" s="74"/>
      <c r="V18" s="74"/>
      <c r="W18" s="74"/>
      <c r="X18" s="74"/>
      <c r="Y18" s="34"/>
      <c r="Z18" s="34"/>
      <c r="AA18" s="34"/>
      <c r="AB18" s="34"/>
      <c r="AC18" s="74"/>
      <c r="AD18" s="74"/>
      <c r="AE18" s="74"/>
      <c r="AF18" s="74"/>
      <c r="AG18" s="74"/>
      <c r="AH18" s="74"/>
      <c r="AI18" s="74"/>
      <c r="AJ18" s="74"/>
      <c r="AK18" s="74"/>
      <c r="AL18" s="74"/>
      <c r="AM18" s="74"/>
      <c r="AN18" s="74"/>
      <c r="AO18" s="74"/>
      <c r="AP18" s="74"/>
      <c r="AQ18" s="74"/>
      <c r="AR18" s="74"/>
      <c r="AS18" s="74"/>
      <c r="AT18" s="74"/>
      <c r="AU18" s="74"/>
      <c r="AV18" s="74"/>
      <c r="AW18" s="74"/>
      <c r="AX18" s="74"/>
      <c r="AY18" s="74"/>
      <c r="AZ18" s="74"/>
      <c r="BA18" s="74"/>
      <c r="BB18" s="74"/>
      <c r="BC18" s="74"/>
      <c r="BD18" s="74"/>
      <c r="BE18" s="74"/>
      <c r="BF18" s="74"/>
    </row>
    <row r="19" spans="1:58" s="1" customFormat="1" ht="15" customHeight="1">
      <c r="A19" s="434" t="s">
        <v>1289</v>
      </c>
      <c r="B19" s="435" t="s">
        <v>1964</v>
      </c>
      <c r="C19" s="980"/>
      <c r="D19" s="980"/>
      <c r="E19" s="843"/>
      <c r="F19" s="843"/>
      <c r="G19" s="938"/>
      <c r="H19" s="430">
        <v>639.54</v>
      </c>
      <c r="I19" s="940"/>
      <c r="J19" s="673">
        <v>44900</v>
      </c>
      <c r="K19" s="986"/>
      <c r="L19" s="932"/>
      <c r="M19" s="934"/>
      <c r="N19" s="430">
        <f t="shared" si="1"/>
        <v>639.54</v>
      </c>
      <c r="O19" s="936"/>
      <c r="P19" s="484" t="s">
        <v>644</v>
      </c>
      <c r="Q19" s="116">
        <v>0.17599999999999999</v>
      </c>
      <c r="R19" s="239">
        <v>25</v>
      </c>
      <c r="S19" s="75"/>
      <c r="T19" s="74"/>
      <c r="U19" s="74"/>
      <c r="V19" s="74"/>
      <c r="W19" s="74"/>
      <c r="Y19" s="34"/>
      <c r="Z19" s="34"/>
      <c r="AA19" s="34"/>
      <c r="AB19" s="3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  <c r="AZ19" s="74"/>
      <c r="BA19" s="74"/>
      <c r="BB19" s="74"/>
      <c r="BC19" s="74"/>
      <c r="BD19" s="74"/>
      <c r="BE19" s="74"/>
      <c r="BF19" s="74"/>
    </row>
    <row r="20" spans="1:58" s="1" customFormat="1" ht="15" customHeight="1">
      <c r="A20" s="428" t="s">
        <v>1956</v>
      </c>
      <c r="B20" s="429" t="s">
        <v>1719</v>
      </c>
      <c r="C20" s="979" t="s">
        <v>307</v>
      </c>
      <c r="D20" s="979" t="s">
        <v>308</v>
      </c>
      <c r="E20" s="842" t="s">
        <v>543</v>
      </c>
      <c r="F20" s="842" t="s">
        <v>544</v>
      </c>
      <c r="G20" s="937">
        <v>724</v>
      </c>
      <c r="H20" s="430">
        <v>280</v>
      </c>
      <c r="I20" s="939">
        <v>50400</v>
      </c>
      <c r="J20" s="673">
        <v>19200</v>
      </c>
      <c r="K20" s="985"/>
      <c r="L20" s="931">
        <f t="shared" si="4"/>
        <v>0</v>
      </c>
      <c r="M20" s="933">
        <f>G20*(100%-$C$3)</f>
        <v>724</v>
      </c>
      <c r="N20" s="430">
        <f t="shared" si="1"/>
        <v>280</v>
      </c>
      <c r="O20" s="935">
        <f t="shared" ref="O20" si="7">K20*M20</f>
        <v>0</v>
      </c>
      <c r="P20" s="431" t="s">
        <v>295</v>
      </c>
      <c r="Q20" s="432">
        <v>8.1000000000000003E-2</v>
      </c>
      <c r="R20" s="433">
        <v>11</v>
      </c>
      <c r="S20" s="75"/>
      <c r="T20" s="74"/>
      <c r="U20" s="74"/>
      <c r="V20" s="74"/>
      <c r="W20" s="74"/>
      <c r="X20" s="74"/>
      <c r="Y20" s="34"/>
      <c r="Z20" s="34"/>
      <c r="AA20" s="34"/>
      <c r="AB20" s="3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  <c r="AZ20" s="74"/>
      <c r="BA20" s="74"/>
      <c r="BB20" s="74"/>
      <c r="BC20" s="74"/>
      <c r="BD20" s="74"/>
      <c r="BE20" s="74"/>
      <c r="BF20" s="74"/>
    </row>
    <row r="21" spans="1:58" s="1" customFormat="1" ht="15" customHeight="1">
      <c r="A21" s="434" t="s">
        <v>1288</v>
      </c>
      <c r="B21" s="435" t="s">
        <v>1965</v>
      </c>
      <c r="C21" s="980"/>
      <c r="D21" s="980"/>
      <c r="E21" s="843"/>
      <c r="F21" s="843"/>
      <c r="G21" s="938"/>
      <c r="H21" s="430">
        <v>444</v>
      </c>
      <c r="I21" s="940"/>
      <c r="J21" s="673">
        <v>31200</v>
      </c>
      <c r="K21" s="986"/>
      <c r="L21" s="932"/>
      <c r="M21" s="934"/>
      <c r="N21" s="430">
        <f t="shared" si="1"/>
        <v>444</v>
      </c>
      <c r="O21" s="936"/>
      <c r="P21" s="484" t="s">
        <v>644</v>
      </c>
      <c r="Q21" s="116">
        <v>0.17599999999999999</v>
      </c>
      <c r="R21" s="239">
        <v>25</v>
      </c>
      <c r="S21" s="75"/>
      <c r="T21" s="74"/>
      <c r="U21" s="74"/>
      <c r="V21" s="74"/>
      <c r="W21" s="74"/>
      <c r="Y21" s="34"/>
      <c r="Z21" s="34"/>
      <c r="AA21" s="34"/>
      <c r="AB21" s="3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  <c r="AZ21" s="74"/>
      <c r="BA21" s="74"/>
      <c r="BB21" s="74"/>
      <c r="BC21" s="74"/>
      <c r="BD21" s="74"/>
      <c r="BE21" s="74"/>
      <c r="BF21" s="74"/>
    </row>
    <row r="22" spans="1:58" s="1" customFormat="1" ht="15.75" customHeight="1">
      <c r="A22" s="439" t="s">
        <v>1957</v>
      </c>
      <c r="B22" s="429" t="s">
        <v>1720</v>
      </c>
      <c r="C22" s="979" t="s">
        <v>309</v>
      </c>
      <c r="D22" s="983" t="s">
        <v>1293</v>
      </c>
      <c r="E22" s="842" t="s">
        <v>543</v>
      </c>
      <c r="F22" s="842" t="s">
        <v>544</v>
      </c>
      <c r="G22" s="937">
        <v>1061.45</v>
      </c>
      <c r="H22" s="430">
        <v>314</v>
      </c>
      <c r="I22" s="939">
        <v>73900</v>
      </c>
      <c r="J22" s="673">
        <v>21500</v>
      </c>
      <c r="K22" s="985"/>
      <c r="L22" s="931">
        <f t="shared" si="4"/>
        <v>0</v>
      </c>
      <c r="M22" s="933">
        <f>G22*(100%-$C$3)</f>
        <v>1061.45</v>
      </c>
      <c r="N22" s="430">
        <f t="shared" si="1"/>
        <v>314</v>
      </c>
      <c r="O22" s="935">
        <f t="shared" ref="O22" si="8">K22*M22</f>
        <v>0</v>
      </c>
      <c r="P22" s="484" t="s">
        <v>1294</v>
      </c>
      <c r="Q22" s="116">
        <v>8.1000000000000003E-2</v>
      </c>
      <c r="R22" s="239">
        <v>11</v>
      </c>
      <c r="S22" s="75"/>
      <c r="T22" s="74"/>
      <c r="U22" s="74"/>
      <c r="V22" s="74"/>
      <c r="W22" s="74"/>
      <c r="X22" s="74"/>
      <c r="Y22" s="34"/>
      <c r="Z22" s="34"/>
      <c r="AA22" s="34"/>
      <c r="AB22" s="3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  <c r="AZ22" s="74"/>
      <c r="BA22" s="74"/>
      <c r="BB22" s="74"/>
      <c r="BC22" s="74"/>
      <c r="BD22" s="74"/>
      <c r="BE22" s="74"/>
      <c r="BF22" s="74"/>
    </row>
    <row r="23" spans="1:58" s="1" customFormat="1" ht="18" customHeight="1">
      <c r="A23" s="434" t="s">
        <v>1290</v>
      </c>
      <c r="B23" s="435" t="s">
        <v>1966</v>
      </c>
      <c r="C23" s="980"/>
      <c r="D23" s="984"/>
      <c r="E23" s="843"/>
      <c r="F23" s="843"/>
      <c r="G23" s="938"/>
      <c r="H23" s="430">
        <v>747.45</v>
      </c>
      <c r="I23" s="940"/>
      <c r="J23" s="673">
        <v>52400</v>
      </c>
      <c r="K23" s="986"/>
      <c r="L23" s="932"/>
      <c r="M23" s="934"/>
      <c r="N23" s="430">
        <f t="shared" si="1"/>
        <v>747.45</v>
      </c>
      <c r="O23" s="936"/>
      <c r="P23" s="484" t="s">
        <v>296</v>
      </c>
      <c r="Q23" s="116">
        <v>0.17599999999999999</v>
      </c>
      <c r="R23" s="239">
        <v>27</v>
      </c>
      <c r="S23" s="75"/>
      <c r="T23" s="74"/>
      <c r="U23" s="74"/>
      <c r="V23" s="74"/>
      <c r="W23" s="74"/>
      <c r="Y23" s="34"/>
      <c r="Z23" s="34"/>
      <c r="AA23" s="34"/>
      <c r="AB23" s="3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  <c r="AZ23" s="74"/>
      <c r="BA23" s="74"/>
      <c r="BB23" s="74"/>
      <c r="BC23" s="74"/>
      <c r="BD23" s="74"/>
      <c r="BE23" s="74"/>
      <c r="BF23" s="74"/>
    </row>
    <row r="24" spans="1:58" s="1" customFormat="1" ht="17.25" customHeight="1">
      <c r="A24" s="428" t="s">
        <v>1958</v>
      </c>
      <c r="B24" s="429" t="s">
        <v>1720</v>
      </c>
      <c r="C24" s="979" t="s">
        <v>309</v>
      </c>
      <c r="D24" s="979" t="s">
        <v>310</v>
      </c>
      <c r="E24" s="842" t="s">
        <v>543</v>
      </c>
      <c r="F24" s="842" t="s">
        <v>544</v>
      </c>
      <c r="G24" s="937">
        <v>1005.02</v>
      </c>
      <c r="H24" s="430">
        <v>314</v>
      </c>
      <c r="I24" s="939">
        <v>70000</v>
      </c>
      <c r="J24" s="673">
        <v>21500</v>
      </c>
      <c r="K24" s="985"/>
      <c r="L24" s="931">
        <f t="shared" si="4"/>
        <v>0</v>
      </c>
      <c r="M24" s="933">
        <f>G24*(100%-$C$3)</f>
        <v>1005.02</v>
      </c>
      <c r="N24" s="430">
        <f t="shared" si="1"/>
        <v>314</v>
      </c>
      <c r="O24" s="935">
        <f t="shared" ref="O24" si="9">K24*M24</f>
        <v>0</v>
      </c>
      <c r="P24" s="484" t="s">
        <v>1294</v>
      </c>
      <c r="Q24" s="116">
        <v>8.1000000000000003E-2</v>
      </c>
      <c r="R24" s="239">
        <v>11</v>
      </c>
      <c r="S24" s="75"/>
      <c r="T24" s="74"/>
      <c r="U24" s="74"/>
      <c r="V24" s="74"/>
      <c r="W24" s="74"/>
      <c r="X24" s="74"/>
      <c r="Y24" s="34"/>
      <c r="Z24" s="34"/>
      <c r="AA24" s="34"/>
      <c r="AB24" s="34"/>
      <c r="AC24" s="74"/>
      <c r="AD24" s="74"/>
      <c r="AE24" s="74"/>
      <c r="AF24" s="74"/>
      <c r="AG24" s="74"/>
      <c r="AH24" s="74"/>
      <c r="AI24" s="74"/>
      <c r="AJ24" s="74"/>
      <c r="AK24" s="74"/>
      <c r="AL24" s="74"/>
      <c r="AM24" s="74"/>
      <c r="AN24" s="74"/>
      <c r="AO24" s="74"/>
      <c r="AP24" s="74"/>
      <c r="AQ24" s="74"/>
      <c r="AR24" s="74"/>
      <c r="AS24" s="74"/>
      <c r="AT24" s="74"/>
      <c r="AU24" s="74"/>
      <c r="AV24" s="74"/>
      <c r="AW24" s="74"/>
      <c r="AX24" s="74"/>
      <c r="AY24" s="74"/>
      <c r="AZ24" s="74"/>
      <c r="BA24" s="74"/>
      <c r="BB24" s="74"/>
      <c r="BC24" s="74"/>
      <c r="BD24" s="74"/>
      <c r="BE24" s="74"/>
      <c r="BF24" s="74"/>
    </row>
    <row r="25" spans="1:58" s="1" customFormat="1" ht="15.75" customHeight="1">
      <c r="A25" s="434" t="s">
        <v>1289</v>
      </c>
      <c r="B25" s="435" t="s">
        <v>1967</v>
      </c>
      <c r="C25" s="980"/>
      <c r="D25" s="980"/>
      <c r="E25" s="843"/>
      <c r="F25" s="843"/>
      <c r="G25" s="938"/>
      <c r="H25" s="430">
        <v>691.02</v>
      </c>
      <c r="I25" s="940"/>
      <c r="J25" s="673">
        <v>48500</v>
      </c>
      <c r="K25" s="942"/>
      <c r="L25" s="932"/>
      <c r="M25" s="934"/>
      <c r="N25" s="430">
        <f t="shared" si="1"/>
        <v>691.02</v>
      </c>
      <c r="O25" s="936"/>
      <c r="P25" s="484" t="s">
        <v>296</v>
      </c>
      <c r="Q25" s="116">
        <v>0.17599999999999999</v>
      </c>
      <c r="R25" s="239">
        <v>27</v>
      </c>
      <c r="S25" s="75"/>
      <c r="T25" s="74"/>
      <c r="U25" s="74"/>
      <c r="V25" s="74"/>
      <c r="W25" s="74"/>
      <c r="Y25" s="34"/>
      <c r="Z25" s="34"/>
      <c r="AA25" s="34"/>
      <c r="AB25" s="34"/>
      <c r="AC25" s="74"/>
      <c r="AD25" s="74"/>
      <c r="AE25" s="74"/>
      <c r="AF25" s="74"/>
      <c r="AG25" s="74"/>
      <c r="AH25" s="74"/>
      <c r="AI25" s="74"/>
      <c r="AJ25" s="74"/>
      <c r="AK25" s="74"/>
      <c r="AL25" s="74"/>
      <c r="AM25" s="74"/>
      <c r="AN25" s="74"/>
      <c r="AO25" s="74"/>
      <c r="AP25" s="74"/>
      <c r="AQ25" s="74"/>
      <c r="AR25" s="74"/>
      <c r="AS25" s="74"/>
      <c r="AT25" s="74"/>
      <c r="AU25" s="74"/>
      <c r="AV25" s="74"/>
      <c r="AW25" s="74"/>
      <c r="AX25" s="74"/>
      <c r="AY25" s="74"/>
      <c r="AZ25" s="74"/>
      <c r="BA25" s="74"/>
      <c r="BB25" s="74"/>
      <c r="BC25" s="74"/>
      <c r="BD25" s="74"/>
      <c r="BE25" s="74"/>
      <c r="BF25" s="74"/>
    </row>
    <row r="26" spans="1:58" s="1" customFormat="1" ht="15.75" customHeight="1">
      <c r="A26" s="428" t="s">
        <v>1959</v>
      </c>
      <c r="B26" s="429" t="s">
        <v>1720</v>
      </c>
      <c r="C26" s="979" t="s">
        <v>309</v>
      </c>
      <c r="D26" s="979" t="s">
        <v>310</v>
      </c>
      <c r="E26" s="842" t="s">
        <v>543</v>
      </c>
      <c r="F26" s="842" t="s">
        <v>544</v>
      </c>
      <c r="G26" s="937">
        <v>810</v>
      </c>
      <c r="H26" s="430">
        <v>314</v>
      </c>
      <c r="I26" s="939">
        <v>56300</v>
      </c>
      <c r="J26" s="673">
        <v>21500</v>
      </c>
      <c r="K26" s="941"/>
      <c r="L26" s="931">
        <f t="shared" si="4"/>
        <v>0</v>
      </c>
      <c r="M26" s="933">
        <f>G26*(100%-$C$3)</f>
        <v>810</v>
      </c>
      <c r="N26" s="430">
        <f t="shared" si="1"/>
        <v>314</v>
      </c>
      <c r="O26" s="935">
        <f t="shared" ref="O26" si="10">K26*M26</f>
        <v>0</v>
      </c>
      <c r="P26" s="484" t="s">
        <v>1294</v>
      </c>
      <c r="Q26" s="116">
        <v>8.1000000000000003E-2</v>
      </c>
      <c r="R26" s="239">
        <v>11</v>
      </c>
      <c r="S26" s="75"/>
      <c r="T26" s="74"/>
      <c r="U26" s="74"/>
      <c r="V26" s="74"/>
      <c r="W26" s="74"/>
      <c r="X26" s="74"/>
      <c r="Y26" s="34"/>
      <c r="Z26" s="34"/>
      <c r="AA26" s="34"/>
      <c r="AB26" s="3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</row>
    <row r="27" spans="1:58" s="1" customFormat="1" ht="19.5" customHeight="1">
      <c r="A27" s="434" t="s">
        <v>1288</v>
      </c>
      <c r="B27" s="435" t="s">
        <v>1968</v>
      </c>
      <c r="C27" s="980"/>
      <c r="D27" s="980"/>
      <c r="E27" s="843"/>
      <c r="F27" s="843"/>
      <c r="G27" s="938"/>
      <c r="H27" s="430">
        <v>496</v>
      </c>
      <c r="I27" s="940"/>
      <c r="J27" s="673">
        <v>34800</v>
      </c>
      <c r="K27" s="942"/>
      <c r="L27" s="932"/>
      <c r="M27" s="934"/>
      <c r="N27" s="430">
        <f t="shared" si="1"/>
        <v>496</v>
      </c>
      <c r="O27" s="936"/>
      <c r="P27" s="484" t="s">
        <v>296</v>
      </c>
      <c r="Q27" s="116">
        <v>0.17599999999999999</v>
      </c>
      <c r="R27" s="239">
        <v>27</v>
      </c>
      <c r="S27" s="75"/>
      <c r="T27" s="74"/>
      <c r="U27" s="74"/>
      <c r="V27" s="74"/>
      <c r="W27" s="74"/>
      <c r="Y27" s="34"/>
      <c r="Z27" s="34"/>
      <c r="AA27" s="34"/>
      <c r="AB27" s="34"/>
      <c r="AC27" s="74"/>
      <c r="AD27" s="74"/>
      <c r="AE27" s="74"/>
      <c r="AF27" s="74"/>
      <c r="AG27" s="74"/>
      <c r="AH27" s="74"/>
      <c r="AI27" s="74"/>
      <c r="AJ27" s="74"/>
      <c r="AK27" s="74"/>
      <c r="AL27" s="74"/>
      <c r="AM27" s="74"/>
      <c r="AN27" s="74"/>
      <c r="AO27" s="74"/>
      <c r="AP27" s="74"/>
      <c r="AQ27" s="74"/>
      <c r="AR27" s="74"/>
      <c r="AS27" s="74"/>
      <c r="AT27" s="74"/>
      <c r="AU27" s="74"/>
      <c r="AV27" s="74"/>
      <c r="AW27" s="74"/>
      <c r="AX27" s="74"/>
      <c r="AY27" s="74"/>
      <c r="AZ27" s="74"/>
      <c r="BA27" s="74"/>
      <c r="BB27" s="74"/>
      <c r="BC27" s="74"/>
      <c r="BD27" s="74"/>
      <c r="BE27" s="74"/>
      <c r="BF27" s="74"/>
    </row>
    <row r="28" spans="1:58" s="1" customFormat="1" ht="16.5" customHeight="1">
      <c r="A28" s="977" t="s">
        <v>1472</v>
      </c>
      <c r="B28" s="429" t="s">
        <v>772</v>
      </c>
      <c r="C28" s="979" t="s">
        <v>311</v>
      </c>
      <c r="D28" s="979" t="s">
        <v>312</v>
      </c>
      <c r="E28" s="842" t="s">
        <v>543</v>
      </c>
      <c r="F28" s="842" t="s">
        <v>544</v>
      </c>
      <c r="G28" s="937">
        <v>1709.4</v>
      </c>
      <c r="H28" s="430">
        <v>759</v>
      </c>
      <c r="I28" s="939">
        <v>118700</v>
      </c>
      <c r="J28" s="673">
        <v>52000</v>
      </c>
      <c r="K28" s="941"/>
      <c r="L28" s="931">
        <f t="shared" si="4"/>
        <v>0</v>
      </c>
      <c r="M28" s="933">
        <f>G28*(100%-$C$3)</f>
        <v>1709.4</v>
      </c>
      <c r="N28" s="430">
        <f t="shared" si="1"/>
        <v>759</v>
      </c>
      <c r="O28" s="935">
        <f t="shared" ref="O28" si="11">K28*M28</f>
        <v>0</v>
      </c>
      <c r="P28" s="484" t="s">
        <v>297</v>
      </c>
      <c r="Q28" s="116">
        <v>0.10100000000000001</v>
      </c>
      <c r="R28" s="239">
        <v>12</v>
      </c>
      <c r="S28" s="75"/>
      <c r="T28" s="74"/>
      <c r="U28" s="74"/>
      <c r="V28" s="74"/>
      <c r="W28" s="74"/>
      <c r="X28" s="74"/>
      <c r="Y28" s="34"/>
      <c r="Z28" s="34"/>
      <c r="AA28" s="34"/>
      <c r="AB28" s="3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  <c r="AZ28" s="74"/>
      <c r="BA28" s="74"/>
      <c r="BB28" s="74"/>
      <c r="BC28" s="74"/>
      <c r="BD28" s="74"/>
      <c r="BE28" s="74"/>
      <c r="BF28" s="74"/>
    </row>
    <row r="29" spans="1:58" s="1" customFormat="1" ht="19.5" customHeight="1">
      <c r="A29" s="978"/>
      <c r="B29" s="435" t="s">
        <v>1297</v>
      </c>
      <c r="C29" s="980"/>
      <c r="D29" s="980"/>
      <c r="E29" s="843"/>
      <c r="F29" s="843"/>
      <c r="G29" s="938"/>
      <c r="H29" s="430">
        <v>950.4</v>
      </c>
      <c r="I29" s="940"/>
      <c r="J29" s="673">
        <v>66700</v>
      </c>
      <c r="K29" s="942"/>
      <c r="L29" s="932"/>
      <c r="M29" s="934"/>
      <c r="N29" s="430">
        <f t="shared" si="1"/>
        <v>950.4</v>
      </c>
      <c r="O29" s="936"/>
      <c r="P29" s="484" t="s">
        <v>298</v>
      </c>
      <c r="Q29" s="116">
        <v>0.21199999999999999</v>
      </c>
      <c r="R29" s="239">
        <v>36</v>
      </c>
      <c r="S29" s="75"/>
      <c r="T29" s="74"/>
      <c r="U29" s="74"/>
      <c r="V29" s="74"/>
      <c r="W29" s="74"/>
      <c r="X29" s="74"/>
      <c r="Y29" s="34"/>
      <c r="Z29" s="34"/>
      <c r="AA29" s="34"/>
      <c r="AB29" s="3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  <c r="AZ29" s="74"/>
      <c r="BA29" s="74"/>
      <c r="BB29" s="74"/>
      <c r="BC29" s="74"/>
      <c r="BD29" s="74"/>
      <c r="BE29" s="74"/>
      <c r="BF29" s="74"/>
    </row>
    <row r="30" spans="1:58" s="1" customFormat="1" ht="22.5" customHeight="1">
      <c r="A30" s="428" t="s">
        <v>1295</v>
      </c>
      <c r="B30" s="429" t="s">
        <v>772</v>
      </c>
      <c r="C30" s="979" t="s">
        <v>311</v>
      </c>
      <c r="D30" s="979" t="s">
        <v>312</v>
      </c>
      <c r="E30" s="842" t="s">
        <v>543</v>
      </c>
      <c r="F30" s="842" t="s">
        <v>544</v>
      </c>
      <c r="G30" s="937">
        <v>1654.6799999999998</v>
      </c>
      <c r="H30" s="430">
        <v>759</v>
      </c>
      <c r="I30" s="939">
        <v>114800</v>
      </c>
      <c r="J30" s="673">
        <v>52000</v>
      </c>
      <c r="K30" s="941"/>
      <c r="L30" s="931">
        <f t="shared" si="4"/>
        <v>0</v>
      </c>
      <c r="M30" s="933">
        <f>G30*(100%-$C$3)</f>
        <v>1654.6799999999998</v>
      </c>
      <c r="N30" s="430">
        <f t="shared" si="1"/>
        <v>759</v>
      </c>
      <c r="O30" s="935">
        <f t="shared" ref="O30" si="12">K30*M30</f>
        <v>0</v>
      </c>
      <c r="P30" s="484" t="s">
        <v>297</v>
      </c>
      <c r="Q30" s="116">
        <v>0.10100000000000001</v>
      </c>
      <c r="R30" s="239">
        <v>12</v>
      </c>
      <c r="S30" s="75"/>
      <c r="T30" s="74"/>
      <c r="U30" s="74"/>
      <c r="V30" s="74"/>
      <c r="W30" s="74"/>
      <c r="X30" s="74"/>
      <c r="Y30" s="34"/>
      <c r="Z30" s="34"/>
      <c r="AA30" s="34"/>
      <c r="AB30" s="34"/>
      <c r="AC30" s="74"/>
      <c r="AD30" s="74"/>
      <c r="AE30" s="74"/>
      <c r="AF30" s="74"/>
      <c r="AG30" s="74"/>
      <c r="AH30" s="74"/>
      <c r="AI30" s="74"/>
      <c r="AJ30" s="74"/>
      <c r="AK30" s="74"/>
      <c r="AL30" s="74"/>
      <c r="AM30" s="74"/>
      <c r="AN30" s="74"/>
      <c r="AO30" s="74"/>
      <c r="AP30" s="74"/>
      <c r="AQ30" s="74"/>
      <c r="AR30" s="74"/>
      <c r="AS30" s="74"/>
      <c r="AT30" s="74"/>
      <c r="AU30" s="74"/>
      <c r="AV30" s="74"/>
      <c r="AW30" s="74"/>
      <c r="AX30" s="74"/>
      <c r="AY30" s="74"/>
      <c r="AZ30" s="74"/>
      <c r="BA30" s="74"/>
      <c r="BB30" s="74"/>
      <c r="BC30" s="74"/>
      <c r="BD30" s="74"/>
      <c r="BE30" s="74"/>
      <c r="BF30" s="74"/>
    </row>
    <row r="31" spans="1:58" s="1" customFormat="1" ht="18.75" customHeight="1">
      <c r="A31" s="434" t="s">
        <v>1289</v>
      </c>
      <c r="B31" s="435" t="s">
        <v>1298</v>
      </c>
      <c r="C31" s="980"/>
      <c r="D31" s="980"/>
      <c r="E31" s="843"/>
      <c r="F31" s="843"/>
      <c r="G31" s="938"/>
      <c r="H31" s="430">
        <v>895.68</v>
      </c>
      <c r="I31" s="940"/>
      <c r="J31" s="673">
        <v>62800</v>
      </c>
      <c r="K31" s="942"/>
      <c r="L31" s="932"/>
      <c r="M31" s="934"/>
      <c r="N31" s="430">
        <f t="shared" si="1"/>
        <v>895.68</v>
      </c>
      <c r="O31" s="936"/>
      <c r="P31" s="484" t="s">
        <v>298</v>
      </c>
      <c r="Q31" s="116">
        <v>0.21199999999999999</v>
      </c>
      <c r="R31" s="239">
        <v>36</v>
      </c>
      <c r="S31" s="75"/>
      <c r="T31" s="74"/>
      <c r="U31" s="74"/>
      <c r="V31" s="74"/>
      <c r="W31" s="74"/>
      <c r="X31" s="74"/>
      <c r="Y31" s="34"/>
      <c r="Z31" s="34"/>
      <c r="AA31" s="34"/>
      <c r="AB31" s="34"/>
      <c r="AC31" s="74"/>
      <c r="AD31" s="74"/>
      <c r="AE31" s="74"/>
      <c r="AF31" s="74"/>
      <c r="AG31" s="74"/>
      <c r="AH31" s="74"/>
      <c r="AI31" s="74"/>
      <c r="AJ31" s="74"/>
      <c r="AK31" s="74"/>
      <c r="AL31" s="74"/>
      <c r="AM31" s="74"/>
      <c r="AN31" s="74"/>
      <c r="AO31" s="74"/>
      <c r="AP31" s="74"/>
      <c r="AQ31" s="74"/>
      <c r="AR31" s="74"/>
      <c r="AS31" s="74"/>
      <c r="AT31" s="74"/>
      <c r="AU31" s="74"/>
      <c r="AV31" s="74"/>
      <c r="AW31" s="74"/>
      <c r="AX31" s="74"/>
      <c r="AY31" s="74"/>
      <c r="AZ31" s="74"/>
      <c r="BA31" s="74"/>
      <c r="BB31" s="74"/>
      <c r="BC31" s="74"/>
      <c r="BD31" s="74"/>
      <c r="BE31" s="74"/>
      <c r="BF31" s="74"/>
    </row>
    <row r="32" spans="1:58" s="1" customFormat="1" ht="18.75" customHeight="1">
      <c r="A32" s="428" t="s">
        <v>1296</v>
      </c>
      <c r="B32" s="429" t="s">
        <v>772</v>
      </c>
      <c r="C32" s="979" t="s">
        <v>311</v>
      </c>
      <c r="D32" s="979" t="s">
        <v>312</v>
      </c>
      <c r="E32" s="842" t="s">
        <v>543</v>
      </c>
      <c r="F32" s="842" t="s">
        <v>544</v>
      </c>
      <c r="G32" s="937">
        <v>1475.38</v>
      </c>
      <c r="H32" s="430">
        <v>759</v>
      </c>
      <c r="I32" s="939">
        <v>102300</v>
      </c>
      <c r="J32" s="673">
        <v>52000</v>
      </c>
      <c r="K32" s="941"/>
      <c r="L32" s="931">
        <f t="shared" si="4"/>
        <v>0</v>
      </c>
      <c r="M32" s="933">
        <f>G32*(100%-$C$3)</f>
        <v>1475.38</v>
      </c>
      <c r="N32" s="430">
        <f t="shared" si="1"/>
        <v>759</v>
      </c>
      <c r="O32" s="935">
        <f t="shared" ref="O32" si="13">K32*M32</f>
        <v>0</v>
      </c>
      <c r="P32" s="484" t="s">
        <v>297</v>
      </c>
      <c r="Q32" s="116">
        <v>0.10100000000000001</v>
      </c>
      <c r="R32" s="239">
        <v>12</v>
      </c>
      <c r="S32" s="75"/>
      <c r="T32" s="74"/>
      <c r="U32" s="74"/>
      <c r="V32" s="74"/>
      <c r="W32" s="74"/>
      <c r="X32" s="74"/>
      <c r="Y32" s="34"/>
      <c r="Z32" s="34"/>
      <c r="AA32" s="34"/>
      <c r="AB32" s="34"/>
      <c r="AC32" s="74"/>
      <c r="AD32" s="74"/>
      <c r="AE32" s="74"/>
      <c r="AF32" s="74"/>
      <c r="AG32" s="74"/>
      <c r="AH32" s="74"/>
      <c r="AI32" s="74"/>
      <c r="AJ32" s="74"/>
      <c r="AK32" s="74"/>
      <c r="AL32" s="74"/>
      <c r="AM32" s="74"/>
      <c r="AN32" s="74"/>
      <c r="AO32" s="74"/>
      <c r="AP32" s="74"/>
      <c r="AQ32" s="74"/>
      <c r="AR32" s="74"/>
      <c r="AS32" s="74"/>
      <c r="AT32" s="74"/>
      <c r="AU32" s="74"/>
      <c r="AV32" s="74"/>
      <c r="AW32" s="74"/>
      <c r="AX32" s="74"/>
      <c r="AY32" s="74"/>
      <c r="AZ32" s="74"/>
      <c r="BA32" s="74"/>
      <c r="BB32" s="74"/>
      <c r="BC32" s="74"/>
      <c r="BD32" s="74"/>
      <c r="BE32" s="74"/>
      <c r="BF32" s="74"/>
    </row>
    <row r="33" spans="1:58" s="1" customFormat="1" ht="18.75" customHeight="1">
      <c r="A33" s="434" t="s">
        <v>1288</v>
      </c>
      <c r="B33" s="435" t="s">
        <v>1299</v>
      </c>
      <c r="C33" s="980"/>
      <c r="D33" s="980"/>
      <c r="E33" s="843"/>
      <c r="F33" s="843"/>
      <c r="G33" s="938"/>
      <c r="H33" s="430">
        <v>716.38</v>
      </c>
      <c r="I33" s="940"/>
      <c r="J33" s="673">
        <v>50300</v>
      </c>
      <c r="K33" s="942"/>
      <c r="L33" s="932"/>
      <c r="M33" s="934"/>
      <c r="N33" s="430">
        <f t="shared" si="1"/>
        <v>716.38</v>
      </c>
      <c r="O33" s="936"/>
      <c r="P33" s="484" t="s">
        <v>298</v>
      </c>
      <c r="Q33" s="116">
        <v>0.21199999999999999</v>
      </c>
      <c r="R33" s="239">
        <v>36</v>
      </c>
      <c r="S33" s="75"/>
      <c r="T33" s="74"/>
      <c r="U33" s="74"/>
      <c r="V33" s="74"/>
      <c r="W33" s="74"/>
      <c r="X33" s="74"/>
      <c r="Y33" s="34"/>
      <c r="Z33" s="34"/>
      <c r="AA33" s="34"/>
      <c r="AB33" s="3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  <c r="AZ33" s="74"/>
      <c r="BA33" s="74"/>
      <c r="BB33" s="74"/>
      <c r="BC33" s="74"/>
      <c r="BD33" s="74"/>
      <c r="BE33" s="74"/>
      <c r="BF33" s="74"/>
    </row>
    <row r="34" spans="1:58" s="1" customFormat="1" ht="18.75" customHeight="1">
      <c r="A34" s="977" t="s">
        <v>1473</v>
      </c>
      <c r="B34" s="429" t="s">
        <v>773</v>
      </c>
      <c r="C34" s="979" t="s">
        <v>313</v>
      </c>
      <c r="D34" s="979" t="s">
        <v>314</v>
      </c>
      <c r="E34" s="842" t="s">
        <v>543</v>
      </c>
      <c r="F34" s="842" t="s">
        <v>544</v>
      </c>
      <c r="G34" s="937">
        <v>2010.8799999999999</v>
      </c>
      <c r="H34" s="430">
        <v>904</v>
      </c>
      <c r="I34" s="939">
        <v>139500</v>
      </c>
      <c r="J34" s="673">
        <v>61900</v>
      </c>
      <c r="K34" s="941"/>
      <c r="L34" s="931">
        <f t="shared" si="4"/>
        <v>0</v>
      </c>
      <c r="M34" s="933">
        <f>G34*(100%-$C$3)</f>
        <v>2010.8799999999999</v>
      </c>
      <c r="N34" s="430">
        <f t="shared" si="1"/>
        <v>904</v>
      </c>
      <c r="O34" s="935">
        <f t="shared" ref="O34" si="14">K34*M34</f>
        <v>0</v>
      </c>
      <c r="P34" s="484" t="s">
        <v>297</v>
      </c>
      <c r="Q34" s="116">
        <v>0.10100000000000001</v>
      </c>
      <c r="R34" s="239">
        <v>12.5</v>
      </c>
      <c r="S34" s="75"/>
      <c r="T34" s="74"/>
      <c r="U34" s="74"/>
      <c r="V34" s="74"/>
      <c r="W34" s="74"/>
      <c r="X34" s="74"/>
      <c r="Y34" s="34"/>
      <c r="Z34" s="34"/>
      <c r="AA34" s="34"/>
      <c r="AB34" s="3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  <c r="AZ34" s="74"/>
      <c r="BA34" s="74"/>
      <c r="BB34" s="74"/>
      <c r="BC34" s="74"/>
      <c r="BD34" s="74"/>
      <c r="BE34" s="74"/>
      <c r="BF34" s="74"/>
    </row>
    <row r="35" spans="1:58" s="1" customFormat="1" ht="18.75" customHeight="1">
      <c r="A35" s="978"/>
      <c r="B35" s="435" t="s">
        <v>1302</v>
      </c>
      <c r="C35" s="980"/>
      <c r="D35" s="980"/>
      <c r="E35" s="843"/>
      <c r="F35" s="843"/>
      <c r="G35" s="938"/>
      <c r="H35" s="430">
        <v>1106.8799999999999</v>
      </c>
      <c r="I35" s="940"/>
      <c r="J35" s="673">
        <v>77600</v>
      </c>
      <c r="K35" s="942"/>
      <c r="L35" s="932"/>
      <c r="M35" s="934"/>
      <c r="N35" s="430">
        <f t="shared" si="1"/>
        <v>1106.8799999999999</v>
      </c>
      <c r="O35" s="936"/>
      <c r="P35" s="484" t="s">
        <v>299</v>
      </c>
      <c r="Q35" s="116">
        <v>0.24399999999999999</v>
      </c>
      <c r="R35" s="239">
        <v>42</v>
      </c>
      <c r="S35" s="75"/>
      <c r="T35" s="74"/>
      <c r="U35" s="74"/>
      <c r="V35" s="74"/>
      <c r="W35" s="74"/>
      <c r="X35" s="74"/>
      <c r="Y35" s="34"/>
      <c r="Z35" s="34"/>
      <c r="AA35" s="34"/>
      <c r="AB35" s="3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  <c r="AZ35" s="74"/>
      <c r="BA35" s="74"/>
      <c r="BB35" s="74"/>
      <c r="BC35" s="74"/>
      <c r="BD35" s="74"/>
      <c r="BE35" s="74"/>
      <c r="BF35" s="74"/>
    </row>
    <row r="36" spans="1:58" s="1" customFormat="1" ht="18.75" customHeight="1">
      <c r="A36" s="428" t="s">
        <v>1300</v>
      </c>
      <c r="B36" s="429" t="s">
        <v>773</v>
      </c>
      <c r="C36" s="979" t="s">
        <v>313</v>
      </c>
      <c r="D36" s="979" t="s">
        <v>314</v>
      </c>
      <c r="E36" s="842" t="s">
        <v>543</v>
      </c>
      <c r="F36" s="842" t="s">
        <v>544</v>
      </c>
      <c r="G36" s="937">
        <v>1952.32</v>
      </c>
      <c r="H36" s="430">
        <v>904</v>
      </c>
      <c r="I36" s="939">
        <v>135400</v>
      </c>
      <c r="J36" s="673">
        <v>61900</v>
      </c>
      <c r="K36" s="941"/>
      <c r="L36" s="931">
        <f t="shared" si="4"/>
        <v>0</v>
      </c>
      <c r="M36" s="933">
        <f>G36*(100%-$C$3)</f>
        <v>1952.32</v>
      </c>
      <c r="N36" s="430">
        <f t="shared" si="1"/>
        <v>904</v>
      </c>
      <c r="O36" s="935">
        <f t="shared" ref="O36" si="15">K36*M36</f>
        <v>0</v>
      </c>
      <c r="P36" s="484" t="s">
        <v>297</v>
      </c>
      <c r="Q36" s="116">
        <v>0.10100000000000001</v>
      </c>
      <c r="R36" s="239">
        <v>12.5</v>
      </c>
      <c r="S36" s="75"/>
      <c r="T36" s="74"/>
      <c r="U36" s="74"/>
      <c r="V36" s="74"/>
      <c r="W36" s="74"/>
      <c r="X36" s="74"/>
      <c r="Y36" s="34"/>
      <c r="Z36" s="34"/>
      <c r="AA36" s="34"/>
      <c r="AB36" s="3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</row>
    <row r="37" spans="1:58" s="1" customFormat="1" ht="18.75" customHeight="1">
      <c r="A37" s="434" t="s">
        <v>1289</v>
      </c>
      <c r="B37" s="435" t="s">
        <v>1303</v>
      </c>
      <c r="C37" s="980"/>
      <c r="D37" s="980"/>
      <c r="E37" s="843"/>
      <c r="F37" s="843"/>
      <c r="G37" s="938"/>
      <c r="H37" s="430">
        <v>1048.32</v>
      </c>
      <c r="I37" s="940"/>
      <c r="J37" s="673">
        <v>73500</v>
      </c>
      <c r="K37" s="942"/>
      <c r="L37" s="932"/>
      <c r="M37" s="934"/>
      <c r="N37" s="430">
        <f t="shared" si="1"/>
        <v>1048.32</v>
      </c>
      <c r="O37" s="936"/>
      <c r="P37" s="484" t="s">
        <v>299</v>
      </c>
      <c r="Q37" s="116">
        <v>0.24399999999999999</v>
      </c>
      <c r="R37" s="239">
        <v>42</v>
      </c>
      <c r="S37" s="75"/>
      <c r="T37" s="74"/>
      <c r="U37" s="74"/>
      <c r="V37" s="74"/>
      <c r="W37" s="74"/>
      <c r="X37" s="74"/>
      <c r="Y37" s="34"/>
      <c r="Z37" s="34"/>
      <c r="AA37" s="34"/>
      <c r="AB37" s="34"/>
      <c r="AC37" s="74"/>
      <c r="AD37" s="74"/>
      <c r="AE37" s="74"/>
      <c r="AF37" s="74"/>
      <c r="AG37" s="74"/>
      <c r="AH37" s="74"/>
      <c r="AI37" s="74"/>
      <c r="AJ37" s="74"/>
      <c r="AK37" s="74"/>
      <c r="AL37" s="74"/>
      <c r="AM37" s="74"/>
      <c r="AN37" s="74"/>
      <c r="AO37" s="74"/>
      <c r="AP37" s="74"/>
      <c r="AQ37" s="74"/>
      <c r="AR37" s="74"/>
      <c r="AS37" s="74"/>
      <c r="AT37" s="74"/>
      <c r="AU37" s="74"/>
      <c r="AV37" s="74"/>
      <c r="AW37" s="74"/>
      <c r="AX37" s="74"/>
      <c r="AY37" s="74"/>
      <c r="AZ37" s="74"/>
      <c r="BA37" s="74"/>
      <c r="BB37" s="74"/>
      <c r="BC37" s="74"/>
      <c r="BD37" s="74"/>
      <c r="BE37" s="74"/>
      <c r="BF37" s="74"/>
    </row>
    <row r="38" spans="1:58" s="1" customFormat="1" ht="18.75" customHeight="1">
      <c r="A38" s="428" t="s">
        <v>1301</v>
      </c>
      <c r="B38" s="429" t="s">
        <v>773</v>
      </c>
      <c r="C38" s="979" t="s">
        <v>313</v>
      </c>
      <c r="D38" s="979" t="s">
        <v>314</v>
      </c>
      <c r="E38" s="842" t="s">
        <v>543</v>
      </c>
      <c r="F38" s="842" t="s">
        <v>544</v>
      </c>
      <c r="G38" s="937">
        <v>1773.12</v>
      </c>
      <c r="H38" s="430">
        <v>904</v>
      </c>
      <c r="I38" s="939">
        <v>122900</v>
      </c>
      <c r="J38" s="673">
        <v>61900</v>
      </c>
      <c r="K38" s="941"/>
      <c r="L38" s="931">
        <f t="shared" si="4"/>
        <v>0</v>
      </c>
      <c r="M38" s="933">
        <f>G38*(100%-$C$3)</f>
        <v>1773.12</v>
      </c>
      <c r="N38" s="430">
        <f t="shared" si="1"/>
        <v>904</v>
      </c>
      <c r="O38" s="935">
        <f t="shared" ref="O38" si="16">K38*M38</f>
        <v>0</v>
      </c>
      <c r="P38" s="484" t="s">
        <v>297</v>
      </c>
      <c r="Q38" s="116">
        <v>0.10100000000000001</v>
      </c>
      <c r="R38" s="239">
        <v>12.5</v>
      </c>
      <c r="S38" s="75"/>
      <c r="T38" s="74"/>
      <c r="U38" s="74"/>
      <c r="V38" s="74"/>
      <c r="W38" s="74"/>
      <c r="X38" s="74"/>
      <c r="Y38" s="34"/>
      <c r="Z38" s="34"/>
      <c r="AA38" s="34"/>
      <c r="AB38" s="34"/>
      <c r="AC38" s="74"/>
      <c r="AD38" s="74"/>
      <c r="AE38" s="74"/>
      <c r="AF38" s="74"/>
      <c r="AG38" s="74"/>
      <c r="AH38" s="74"/>
      <c r="AI38" s="74"/>
      <c r="AJ38" s="74"/>
      <c r="AK38" s="74"/>
      <c r="AL38" s="74"/>
      <c r="AM38" s="74"/>
      <c r="AN38" s="74"/>
      <c r="AO38" s="74"/>
      <c r="AP38" s="74"/>
      <c r="AQ38" s="74"/>
      <c r="AR38" s="74"/>
      <c r="AS38" s="74"/>
      <c r="AT38" s="74"/>
      <c r="AU38" s="74"/>
      <c r="AV38" s="74"/>
      <c r="AW38" s="74"/>
      <c r="AX38" s="74"/>
      <c r="AY38" s="74"/>
      <c r="AZ38" s="74"/>
      <c r="BA38" s="74"/>
      <c r="BB38" s="74"/>
      <c r="BC38" s="74"/>
      <c r="BD38" s="74"/>
      <c r="BE38" s="74"/>
      <c r="BF38" s="74"/>
    </row>
    <row r="39" spans="1:58" s="1" customFormat="1" ht="18.75" customHeight="1">
      <c r="A39" s="434" t="s">
        <v>1288</v>
      </c>
      <c r="B39" s="435" t="s">
        <v>1304</v>
      </c>
      <c r="C39" s="980"/>
      <c r="D39" s="980"/>
      <c r="E39" s="843"/>
      <c r="F39" s="843"/>
      <c r="G39" s="938"/>
      <c r="H39" s="430">
        <v>869.12</v>
      </c>
      <c r="I39" s="940"/>
      <c r="J39" s="673">
        <v>61000</v>
      </c>
      <c r="K39" s="942"/>
      <c r="L39" s="932"/>
      <c r="M39" s="934"/>
      <c r="N39" s="430">
        <f t="shared" si="1"/>
        <v>869.12</v>
      </c>
      <c r="O39" s="936"/>
      <c r="P39" s="484" t="s">
        <v>299</v>
      </c>
      <c r="Q39" s="116">
        <v>0.24399999999999999</v>
      </c>
      <c r="R39" s="239">
        <v>42</v>
      </c>
      <c r="S39" s="75"/>
      <c r="T39" s="74"/>
      <c r="U39" s="74"/>
      <c r="V39" s="74"/>
      <c r="W39" s="74"/>
      <c r="X39" s="74"/>
      <c r="Y39" s="34"/>
      <c r="Z39" s="34"/>
      <c r="AA39" s="34"/>
      <c r="AB39" s="34"/>
      <c r="AC39" s="74"/>
      <c r="AD39" s="74"/>
      <c r="AE39" s="74"/>
      <c r="AF39" s="74"/>
      <c r="AG39" s="74"/>
      <c r="AH39" s="74"/>
      <c r="AI39" s="74"/>
      <c r="AJ39" s="74"/>
      <c r="AK39" s="74"/>
      <c r="AL39" s="74"/>
      <c r="AM39" s="74"/>
      <c r="AN39" s="74"/>
      <c r="AO39" s="74"/>
      <c r="AP39" s="74"/>
      <c r="AQ39" s="74"/>
      <c r="AR39" s="74"/>
      <c r="AS39" s="74"/>
      <c r="AT39" s="74"/>
      <c r="AU39" s="74"/>
      <c r="AV39" s="74"/>
      <c r="AW39" s="74"/>
      <c r="AX39" s="74"/>
      <c r="AY39" s="74"/>
      <c r="AZ39" s="74"/>
      <c r="BA39" s="74"/>
      <c r="BB39" s="74"/>
      <c r="BC39" s="74"/>
      <c r="BD39" s="74"/>
      <c r="BE39" s="74"/>
      <c r="BF39" s="74"/>
    </row>
    <row r="40" spans="1:58" s="1" customFormat="1" ht="29.45" customHeight="1">
      <c r="A40" s="725" t="s">
        <v>210</v>
      </c>
      <c r="B40" s="726"/>
      <c r="C40" s="726"/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7"/>
      <c r="R40" s="661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</row>
    <row r="41" spans="1:58" ht="29.45" customHeight="1">
      <c r="A41" s="717" t="s">
        <v>30</v>
      </c>
      <c r="B41" s="717"/>
      <c r="C41" s="717"/>
      <c r="D41" s="717"/>
      <c r="E41" s="717"/>
      <c r="F41" s="717"/>
      <c r="G41" s="717"/>
      <c r="H41" s="717"/>
      <c r="I41" s="717"/>
      <c r="J41" s="717"/>
      <c r="K41" s="717"/>
      <c r="L41" s="717"/>
      <c r="M41" s="717"/>
      <c r="N41" s="717"/>
      <c r="O41" s="717"/>
      <c r="P41" s="717"/>
      <c r="Q41" s="717"/>
      <c r="R41" s="659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</row>
    <row r="42" spans="1:58" ht="29.45" customHeight="1">
      <c r="A42" s="692" t="s">
        <v>1675</v>
      </c>
      <c r="B42" s="693"/>
      <c r="C42" s="693"/>
      <c r="D42" s="693"/>
      <c r="E42" s="693"/>
      <c r="F42" s="693"/>
      <c r="G42" s="693"/>
      <c r="H42" s="693"/>
      <c r="I42" s="693"/>
      <c r="J42" s="693"/>
      <c r="K42" s="693"/>
      <c r="L42" s="693"/>
      <c r="M42" s="693"/>
      <c r="N42" s="693"/>
      <c r="O42" s="693"/>
      <c r="P42" s="693"/>
      <c r="Q42" s="694"/>
      <c r="R42" s="660"/>
      <c r="S42" s="74"/>
      <c r="T42" s="74"/>
      <c r="U42" s="74"/>
      <c r="V42" s="74"/>
      <c r="W42" s="74"/>
      <c r="X42" s="74"/>
      <c r="Y42" s="74"/>
      <c r="Z42" s="74"/>
      <c r="AA42" s="74"/>
      <c r="AB42" s="74"/>
      <c r="AC42" s="74"/>
      <c r="AD42" s="74"/>
      <c r="AE42" s="74"/>
      <c r="AF42" s="74"/>
      <c r="AG42" s="74"/>
      <c r="AH42" s="74"/>
      <c r="AI42" s="74"/>
      <c r="AJ42" s="74"/>
      <c r="AK42" s="74"/>
      <c r="AL42" s="74"/>
      <c r="AM42" s="74"/>
      <c r="AN42" s="74"/>
      <c r="AO42" s="74"/>
      <c r="AP42" s="74"/>
      <c r="AQ42" s="74"/>
      <c r="AR42" s="74"/>
      <c r="AS42" s="74"/>
      <c r="AT42" s="74"/>
      <c r="AU42" s="74"/>
      <c r="AV42" s="74"/>
      <c r="AW42" s="74"/>
      <c r="AX42" s="74"/>
      <c r="AY42" s="74"/>
      <c r="AZ42" s="74"/>
      <c r="BA42" s="74"/>
      <c r="BB42" s="74"/>
      <c r="BC42" s="74"/>
      <c r="BD42" s="74"/>
      <c r="BE42" s="74"/>
    </row>
    <row r="43" spans="1:58" ht="23.25" customHeight="1">
      <c r="A43" s="663" t="s">
        <v>1930</v>
      </c>
      <c r="B43" s="662" t="s">
        <v>774</v>
      </c>
      <c r="C43" s="697" t="s">
        <v>1704</v>
      </c>
      <c r="D43" s="697" t="s">
        <v>1701</v>
      </c>
      <c r="E43" s="699" t="s">
        <v>543</v>
      </c>
      <c r="F43" s="699" t="s">
        <v>544</v>
      </c>
      <c r="G43" s="937">
        <v>4498</v>
      </c>
      <c r="H43" s="430">
        <v>1686</v>
      </c>
      <c r="I43" s="939">
        <v>280800</v>
      </c>
      <c r="J43" s="673">
        <v>105300</v>
      </c>
      <c r="K43" s="941"/>
      <c r="L43" s="931">
        <f t="shared" ref="L43:L53" si="17">$C$3</f>
        <v>0</v>
      </c>
      <c r="M43" s="933">
        <f>G43*(100%-$C$3)</f>
        <v>4498</v>
      </c>
      <c r="N43" s="430">
        <f t="shared" ref="N43:N54" si="18">H43*(100%-$C$3)</f>
        <v>1686</v>
      </c>
      <c r="O43" s="935">
        <f t="shared" ref="O43:O53" si="19">K43*M43</f>
        <v>0</v>
      </c>
      <c r="P43" s="484" t="s">
        <v>223</v>
      </c>
      <c r="Q43" s="116">
        <v>0.23</v>
      </c>
      <c r="R43" s="243">
        <v>24</v>
      </c>
      <c r="S43" s="74"/>
      <c r="T43" s="74"/>
      <c r="U43" s="74"/>
      <c r="V43" s="74"/>
      <c r="W43" s="74"/>
      <c r="X43" s="74"/>
      <c r="Y43" s="74"/>
      <c r="Z43" s="74"/>
      <c r="AA43" s="74"/>
      <c r="AB43" s="74"/>
      <c r="AC43" s="74"/>
      <c r="AD43" s="74"/>
      <c r="AE43" s="74"/>
      <c r="AF43" s="74"/>
      <c r="AG43" s="74"/>
      <c r="AH43" s="74"/>
      <c r="AI43" s="74"/>
      <c r="AJ43" s="74"/>
      <c r="AK43" s="74"/>
      <c r="AL43" s="74"/>
      <c r="AM43" s="74"/>
      <c r="AN43" s="74"/>
      <c r="AO43" s="74"/>
      <c r="AP43" s="74"/>
      <c r="AQ43" s="74"/>
      <c r="AR43" s="74"/>
      <c r="AS43" s="74"/>
      <c r="AT43" s="74"/>
      <c r="AU43" s="74"/>
      <c r="AV43" s="74"/>
      <c r="AW43" s="74"/>
      <c r="AX43" s="74"/>
      <c r="AY43" s="74"/>
      <c r="AZ43" s="74"/>
      <c r="BA43" s="74"/>
      <c r="BB43" s="74"/>
      <c r="BC43" s="74"/>
      <c r="BD43" s="74"/>
      <c r="BE43" s="74"/>
    </row>
    <row r="44" spans="1:58" ht="21" customHeight="1">
      <c r="A44" s="434" t="s">
        <v>1290</v>
      </c>
      <c r="B44" s="662" t="s">
        <v>1936</v>
      </c>
      <c r="C44" s="698"/>
      <c r="D44" s="698"/>
      <c r="E44" s="699"/>
      <c r="F44" s="699"/>
      <c r="G44" s="938"/>
      <c r="H44" s="430">
        <v>2812</v>
      </c>
      <c r="I44" s="940"/>
      <c r="J44" s="673">
        <v>175500</v>
      </c>
      <c r="K44" s="942"/>
      <c r="L44" s="932"/>
      <c r="M44" s="934"/>
      <c r="N44" s="430">
        <f t="shared" si="18"/>
        <v>2812</v>
      </c>
      <c r="O44" s="936"/>
      <c r="P44" s="484" t="s">
        <v>101</v>
      </c>
      <c r="Q44" s="116">
        <v>0.45300000000000001</v>
      </c>
      <c r="R44" s="243">
        <v>69</v>
      </c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L44" s="74"/>
      <c r="AM44" s="74"/>
      <c r="AN44" s="74"/>
      <c r="AO44" s="74"/>
      <c r="AP44" s="74"/>
      <c r="AQ44" s="74"/>
      <c r="AR44" s="74"/>
      <c r="AS44" s="74"/>
      <c r="AT44" s="74"/>
      <c r="AU44" s="74"/>
      <c r="AV44" s="74"/>
      <c r="AW44" s="74"/>
      <c r="AX44" s="74"/>
      <c r="AY44" s="74"/>
      <c r="AZ44" s="74"/>
      <c r="BA44" s="74"/>
      <c r="BB44" s="74"/>
      <c r="BC44" s="74"/>
      <c r="BD44" s="74"/>
      <c r="BE44" s="74"/>
    </row>
    <row r="45" spans="1:58" ht="20.25" customHeight="1">
      <c r="A45" s="663" t="s">
        <v>1932</v>
      </c>
      <c r="B45" s="662" t="s">
        <v>774</v>
      </c>
      <c r="C45" s="697" t="s">
        <v>1704</v>
      </c>
      <c r="D45" s="697" t="s">
        <v>1701</v>
      </c>
      <c r="E45" s="699" t="s">
        <v>543</v>
      </c>
      <c r="F45" s="699" t="s">
        <v>544</v>
      </c>
      <c r="G45" s="937">
        <v>4437</v>
      </c>
      <c r="H45" s="430">
        <v>1686</v>
      </c>
      <c r="I45" s="939">
        <v>277000</v>
      </c>
      <c r="J45" s="673">
        <v>105300</v>
      </c>
      <c r="K45" s="941"/>
      <c r="L45" s="931">
        <f t="shared" si="17"/>
        <v>0</v>
      </c>
      <c r="M45" s="933">
        <f t="shared" ref="M45" si="20">G45*(100%-$C$3)</f>
        <v>4437</v>
      </c>
      <c r="N45" s="430">
        <f t="shared" si="18"/>
        <v>1686</v>
      </c>
      <c r="O45" s="935">
        <f t="shared" si="19"/>
        <v>0</v>
      </c>
      <c r="P45" s="484" t="s">
        <v>223</v>
      </c>
      <c r="Q45" s="116">
        <v>0.23</v>
      </c>
      <c r="R45" s="243">
        <v>24</v>
      </c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L45" s="74"/>
      <c r="AM45" s="74"/>
      <c r="AN45" s="74"/>
      <c r="AO45" s="74"/>
      <c r="AP45" s="74"/>
      <c r="AQ45" s="74"/>
      <c r="AR45" s="74"/>
      <c r="AS45" s="74"/>
      <c r="AT45" s="74"/>
      <c r="AU45" s="74"/>
      <c r="AV45" s="74"/>
      <c r="AW45" s="74"/>
      <c r="AX45" s="74"/>
      <c r="AY45" s="74"/>
      <c r="AZ45" s="74"/>
      <c r="BA45" s="74"/>
      <c r="BB45" s="74"/>
      <c r="BC45" s="74"/>
      <c r="BD45" s="74"/>
      <c r="BE45" s="74"/>
    </row>
    <row r="46" spans="1:58" ht="23.25" customHeight="1">
      <c r="A46" s="664" t="s">
        <v>1480</v>
      </c>
      <c r="B46" s="662" t="s">
        <v>1938</v>
      </c>
      <c r="C46" s="698"/>
      <c r="D46" s="698"/>
      <c r="E46" s="699"/>
      <c r="F46" s="699"/>
      <c r="G46" s="938"/>
      <c r="H46" s="430">
        <v>2751</v>
      </c>
      <c r="I46" s="940"/>
      <c r="J46" s="673">
        <v>171700</v>
      </c>
      <c r="K46" s="942"/>
      <c r="L46" s="932"/>
      <c r="M46" s="934"/>
      <c r="N46" s="430">
        <f t="shared" si="18"/>
        <v>2751</v>
      </c>
      <c r="O46" s="936"/>
      <c r="P46" s="484" t="s">
        <v>101</v>
      </c>
      <c r="Q46" s="116">
        <v>0.45300000000000001</v>
      </c>
      <c r="R46" s="243">
        <v>69</v>
      </c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  <c r="AZ46" s="74"/>
      <c r="BA46" s="74"/>
      <c r="BB46" s="74"/>
      <c r="BC46" s="74"/>
      <c r="BD46" s="74"/>
      <c r="BE46" s="74"/>
    </row>
    <row r="47" spans="1:58" ht="18" customHeight="1">
      <c r="A47" s="663" t="s">
        <v>1934</v>
      </c>
      <c r="B47" s="662" t="s">
        <v>774</v>
      </c>
      <c r="C47" s="697" t="s">
        <v>1704</v>
      </c>
      <c r="D47" s="697" t="s">
        <v>1701</v>
      </c>
      <c r="E47" s="699" t="s">
        <v>543</v>
      </c>
      <c r="F47" s="699" t="s">
        <v>544</v>
      </c>
      <c r="G47" s="937">
        <v>4351</v>
      </c>
      <c r="H47" s="430">
        <v>1686</v>
      </c>
      <c r="I47" s="939">
        <v>271600</v>
      </c>
      <c r="J47" s="673">
        <v>105300</v>
      </c>
      <c r="K47" s="941"/>
      <c r="L47" s="931">
        <f t="shared" si="17"/>
        <v>0</v>
      </c>
      <c r="M47" s="933">
        <f t="shared" ref="M47" si="21">G47*(100%-$C$3)</f>
        <v>4351</v>
      </c>
      <c r="N47" s="430">
        <f t="shared" si="18"/>
        <v>1686</v>
      </c>
      <c r="O47" s="935">
        <f t="shared" si="19"/>
        <v>0</v>
      </c>
      <c r="P47" s="484" t="s">
        <v>223</v>
      </c>
      <c r="Q47" s="116">
        <v>0.23</v>
      </c>
      <c r="R47" s="243">
        <v>24</v>
      </c>
      <c r="S47" s="74"/>
      <c r="T47" s="74"/>
      <c r="U47" s="74"/>
      <c r="V47" s="74"/>
      <c r="W47" s="74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  <c r="AZ47" s="74"/>
      <c r="BA47" s="74"/>
      <c r="BB47" s="74"/>
      <c r="BC47" s="74"/>
      <c r="BD47" s="74"/>
      <c r="BE47" s="74"/>
    </row>
    <row r="48" spans="1:58" ht="19.5" customHeight="1">
      <c r="A48" s="664" t="s">
        <v>1481</v>
      </c>
      <c r="B48" s="662" t="s">
        <v>1940</v>
      </c>
      <c r="C48" s="698"/>
      <c r="D48" s="698"/>
      <c r="E48" s="699"/>
      <c r="F48" s="699"/>
      <c r="G48" s="938"/>
      <c r="H48" s="430">
        <v>2665</v>
      </c>
      <c r="I48" s="940"/>
      <c r="J48" s="673">
        <v>166300</v>
      </c>
      <c r="K48" s="942"/>
      <c r="L48" s="932"/>
      <c r="M48" s="934"/>
      <c r="N48" s="430">
        <f t="shared" si="18"/>
        <v>2665</v>
      </c>
      <c r="O48" s="936"/>
      <c r="P48" s="484" t="s">
        <v>101</v>
      </c>
      <c r="Q48" s="116">
        <v>0.45300000000000001</v>
      </c>
      <c r="R48" s="243">
        <v>69</v>
      </c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</row>
    <row r="49" spans="1:58" ht="17.25" customHeight="1">
      <c r="A49" s="663" t="s">
        <v>1931</v>
      </c>
      <c r="B49" s="662" t="s">
        <v>776</v>
      </c>
      <c r="C49" s="697" t="s">
        <v>1713</v>
      </c>
      <c r="D49" s="697" t="s">
        <v>1714</v>
      </c>
      <c r="E49" s="699" t="s">
        <v>544</v>
      </c>
      <c r="F49" s="699" t="s">
        <v>544</v>
      </c>
      <c r="G49" s="937">
        <v>5549</v>
      </c>
      <c r="H49" s="430">
        <v>2104</v>
      </c>
      <c r="I49" s="939">
        <v>346300</v>
      </c>
      <c r="J49" s="673">
        <v>131300</v>
      </c>
      <c r="K49" s="941"/>
      <c r="L49" s="931">
        <f t="shared" si="17"/>
        <v>0</v>
      </c>
      <c r="M49" s="933">
        <f t="shared" ref="M49" si="22">G49*(100%-$C$3)</f>
        <v>5549</v>
      </c>
      <c r="N49" s="430">
        <f t="shared" si="18"/>
        <v>2104</v>
      </c>
      <c r="O49" s="935">
        <f t="shared" si="19"/>
        <v>0</v>
      </c>
      <c r="P49" s="484" t="s">
        <v>223</v>
      </c>
      <c r="Q49" s="116">
        <v>0.23</v>
      </c>
      <c r="R49" s="243">
        <v>24</v>
      </c>
      <c r="S49" s="74"/>
      <c r="T49" s="74"/>
      <c r="U49" s="74"/>
      <c r="V49" s="74"/>
      <c r="W49" s="74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  <c r="AZ49" s="74"/>
      <c r="BA49" s="74"/>
      <c r="BB49" s="74"/>
      <c r="BC49" s="74"/>
      <c r="BD49" s="74"/>
      <c r="BE49" s="74"/>
    </row>
    <row r="50" spans="1:58" ht="21" customHeight="1">
      <c r="A50" s="434" t="s">
        <v>1290</v>
      </c>
      <c r="B50" s="662" t="s">
        <v>1937</v>
      </c>
      <c r="C50" s="698"/>
      <c r="D50" s="698"/>
      <c r="E50" s="699"/>
      <c r="F50" s="699"/>
      <c r="G50" s="938"/>
      <c r="H50" s="430">
        <v>3445</v>
      </c>
      <c r="I50" s="940"/>
      <c r="J50" s="673">
        <v>215000</v>
      </c>
      <c r="K50" s="942"/>
      <c r="L50" s="932"/>
      <c r="M50" s="934"/>
      <c r="N50" s="430">
        <f t="shared" si="18"/>
        <v>3445</v>
      </c>
      <c r="O50" s="936"/>
      <c r="P50" s="484" t="s">
        <v>101</v>
      </c>
      <c r="Q50" s="116">
        <v>0.45300000000000001</v>
      </c>
      <c r="R50" s="243">
        <v>69</v>
      </c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  <c r="AZ50" s="74"/>
      <c r="BA50" s="74"/>
      <c r="BB50" s="74"/>
      <c r="BC50" s="74"/>
      <c r="BD50" s="74"/>
      <c r="BE50" s="74"/>
    </row>
    <row r="51" spans="1:58" ht="18.75" customHeight="1">
      <c r="A51" s="663" t="s">
        <v>1933</v>
      </c>
      <c r="B51" s="662" t="s">
        <v>776</v>
      </c>
      <c r="C51" s="697" t="s">
        <v>1713</v>
      </c>
      <c r="D51" s="697" t="s">
        <v>1714</v>
      </c>
      <c r="E51" s="699" t="s">
        <v>544</v>
      </c>
      <c r="F51" s="699" t="s">
        <v>544</v>
      </c>
      <c r="G51" s="937">
        <v>5488</v>
      </c>
      <c r="H51" s="430">
        <v>2104</v>
      </c>
      <c r="I51" s="939">
        <v>342500</v>
      </c>
      <c r="J51" s="673">
        <v>131300</v>
      </c>
      <c r="K51" s="941"/>
      <c r="L51" s="931">
        <f t="shared" si="17"/>
        <v>0</v>
      </c>
      <c r="M51" s="933">
        <f t="shared" ref="M51" si="23">G51*(100%-$C$3)</f>
        <v>5488</v>
      </c>
      <c r="N51" s="430">
        <f t="shared" si="18"/>
        <v>2104</v>
      </c>
      <c r="O51" s="935">
        <f t="shared" si="19"/>
        <v>0</v>
      </c>
      <c r="P51" s="484" t="s">
        <v>223</v>
      </c>
      <c r="Q51" s="116">
        <v>0.23</v>
      </c>
      <c r="R51" s="243">
        <v>24</v>
      </c>
      <c r="S51" s="74"/>
      <c r="T51" s="74"/>
      <c r="U51" s="74"/>
      <c r="V51" s="74"/>
      <c r="W51" s="74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  <c r="AZ51" s="74"/>
      <c r="BA51" s="74"/>
      <c r="BB51" s="74"/>
      <c r="BC51" s="74"/>
      <c r="BD51" s="74"/>
      <c r="BE51" s="74"/>
    </row>
    <row r="52" spans="1:58" ht="21" customHeight="1">
      <c r="A52" s="664" t="s">
        <v>1480</v>
      </c>
      <c r="B52" s="662" t="s">
        <v>1939</v>
      </c>
      <c r="C52" s="698"/>
      <c r="D52" s="698"/>
      <c r="E52" s="699"/>
      <c r="F52" s="699"/>
      <c r="G52" s="938"/>
      <c r="H52" s="430">
        <v>3384</v>
      </c>
      <c r="I52" s="940"/>
      <c r="J52" s="673">
        <v>211200</v>
      </c>
      <c r="K52" s="942"/>
      <c r="L52" s="932"/>
      <c r="M52" s="934"/>
      <c r="N52" s="430">
        <f t="shared" si="18"/>
        <v>3384</v>
      </c>
      <c r="O52" s="936"/>
      <c r="P52" s="484" t="s">
        <v>101</v>
      </c>
      <c r="Q52" s="116">
        <v>0.45300000000000001</v>
      </c>
      <c r="R52" s="243">
        <v>69</v>
      </c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  <c r="AZ52" s="74"/>
      <c r="BA52" s="74"/>
      <c r="BB52" s="74"/>
      <c r="BC52" s="74"/>
      <c r="BD52" s="74"/>
      <c r="BE52" s="74"/>
    </row>
    <row r="53" spans="1:58" ht="17.25" customHeight="1">
      <c r="A53" s="663" t="s">
        <v>1935</v>
      </c>
      <c r="B53" s="662" t="s">
        <v>776</v>
      </c>
      <c r="C53" s="697" t="s">
        <v>1713</v>
      </c>
      <c r="D53" s="697" t="s">
        <v>1714</v>
      </c>
      <c r="E53" s="699" t="s">
        <v>544</v>
      </c>
      <c r="F53" s="699" t="s">
        <v>544</v>
      </c>
      <c r="G53" s="937">
        <v>5402</v>
      </c>
      <c r="H53" s="430">
        <v>2104</v>
      </c>
      <c r="I53" s="939">
        <v>337100</v>
      </c>
      <c r="J53" s="673">
        <v>131300</v>
      </c>
      <c r="K53" s="941"/>
      <c r="L53" s="931">
        <f t="shared" si="17"/>
        <v>0</v>
      </c>
      <c r="M53" s="933">
        <f t="shared" ref="M53" si="24">G53*(100%-$C$3)</f>
        <v>5402</v>
      </c>
      <c r="N53" s="430">
        <f t="shared" si="18"/>
        <v>2104</v>
      </c>
      <c r="O53" s="935">
        <f t="shared" si="19"/>
        <v>0</v>
      </c>
      <c r="P53" s="484" t="s">
        <v>223</v>
      </c>
      <c r="Q53" s="116">
        <v>0.23</v>
      </c>
      <c r="R53" s="243">
        <v>24</v>
      </c>
      <c r="S53" s="74"/>
      <c r="T53" s="74"/>
      <c r="U53" s="74"/>
      <c r="V53" s="74"/>
      <c r="W53" s="74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  <c r="AZ53" s="74"/>
      <c r="BA53" s="74"/>
      <c r="BB53" s="74"/>
      <c r="BC53" s="74"/>
      <c r="BD53" s="74"/>
      <c r="BE53" s="74"/>
    </row>
    <row r="54" spans="1:58" ht="15.75" customHeight="1">
      <c r="A54" s="664" t="s">
        <v>1481</v>
      </c>
      <c r="B54" s="662" t="s">
        <v>1941</v>
      </c>
      <c r="C54" s="698"/>
      <c r="D54" s="698"/>
      <c r="E54" s="699"/>
      <c r="F54" s="699"/>
      <c r="G54" s="938"/>
      <c r="H54" s="430">
        <v>3298</v>
      </c>
      <c r="I54" s="940"/>
      <c r="J54" s="673">
        <v>205800</v>
      </c>
      <c r="K54" s="942"/>
      <c r="L54" s="932"/>
      <c r="M54" s="934"/>
      <c r="N54" s="430">
        <f t="shared" si="18"/>
        <v>3298</v>
      </c>
      <c r="O54" s="936"/>
      <c r="P54" s="484" t="s">
        <v>101</v>
      </c>
      <c r="Q54" s="116">
        <v>0.45300000000000001</v>
      </c>
      <c r="R54" s="243">
        <v>69</v>
      </c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  <c r="AZ54" s="74"/>
      <c r="BA54" s="74"/>
      <c r="BB54" s="74"/>
      <c r="BC54" s="74"/>
      <c r="BD54" s="74"/>
      <c r="BE54" s="74"/>
    </row>
    <row r="55" spans="1:58" ht="19.5" customHeight="1">
      <c r="S55" s="47"/>
      <c r="T55" s="47"/>
      <c r="U55" s="47"/>
      <c r="V55" s="74"/>
      <c r="W55" s="74"/>
      <c r="X55" s="74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</row>
    <row r="56" spans="1:58" s="1" customFormat="1" ht="26.25" customHeight="1" thickBot="1">
      <c r="A56" s="1011" t="s">
        <v>336</v>
      </c>
      <c r="B56" s="1006"/>
      <c r="C56" s="1006"/>
      <c r="D56" s="1006"/>
      <c r="E56" s="1006"/>
      <c r="F56" s="1006"/>
      <c r="G56" s="1006"/>
      <c r="H56" s="1006"/>
      <c r="I56" s="1006"/>
      <c r="J56" s="1006"/>
      <c r="K56" s="1006"/>
      <c r="L56" s="1006"/>
      <c r="M56" s="1006"/>
      <c r="N56" s="1006"/>
      <c r="O56" s="1006"/>
      <c r="P56" s="1006"/>
      <c r="Q56" s="1006"/>
      <c r="R56" s="1012"/>
      <c r="S56" s="74"/>
      <c r="T56" s="74"/>
      <c r="U56" s="74"/>
      <c r="V56" s="74"/>
      <c r="W56" s="74"/>
      <c r="X56" s="74"/>
      <c r="Y56" s="34"/>
      <c r="Z56" s="34"/>
      <c r="AA56" s="34"/>
      <c r="AB56" s="34"/>
      <c r="AC56" s="74"/>
      <c r="AD56" s="74"/>
      <c r="AE56" s="74"/>
      <c r="AF56" s="74"/>
      <c r="AG56" s="74"/>
      <c r="AH56" s="74"/>
      <c r="AI56" s="74"/>
      <c r="AJ56" s="74"/>
      <c r="AK56" s="74"/>
      <c r="AL56" s="74"/>
      <c r="AM56" s="74"/>
      <c r="AN56" s="74"/>
      <c r="AO56" s="74"/>
      <c r="AP56" s="74"/>
      <c r="AQ56" s="74"/>
      <c r="AR56" s="74"/>
      <c r="AS56" s="74"/>
      <c r="AT56" s="74"/>
      <c r="AU56" s="74"/>
      <c r="AV56" s="74"/>
      <c r="AW56" s="74"/>
      <c r="AX56" s="74"/>
      <c r="AY56" s="74"/>
      <c r="AZ56" s="74"/>
      <c r="BA56" s="74"/>
      <c r="BB56" s="74"/>
      <c r="BC56" s="74"/>
      <c r="BD56" s="74"/>
      <c r="BE56" s="74"/>
      <c r="BF56" s="74"/>
    </row>
    <row r="57" spans="1:58" ht="29.45" customHeight="1">
      <c r="A57" s="773" t="s">
        <v>294</v>
      </c>
      <c r="B57" s="774"/>
      <c r="C57" s="774"/>
      <c r="D57" s="774"/>
      <c r="E57" s="774"/>
      <c r="F57" s="774"/>
      <c r="G57" s="774"/>
      <c r="H57" s="774"/>
      <c r="I57" s="774"/>
      <c r="J57" s="774"/>
      <c r="K57" s="774"/>
      <c r="L57" s="774"/>
      <c r="M57" s="774"/>
      <c r="N57" s="774"/>
      <c r="O57" s="96"/>
      <c r="P57" s="97"/>
      <c r="Q57" s="97"/>
      <c r="R57" s="238"/>
      <c r="S57" s="74"/>
      <c r="T57" s="74"/>
      <c r="U57" s="74"/>
      <c r="V57" s="74"/>
      <c r="W57" s="74"/>
      <c r="X57" s="74"/>
      <c r="Y57" s="34"/>
      <c r="Z57" s="34"/>
      <c r="AA57" s="34"/>
      <c r="AB57" s="34"/>
      <c r="AC57" s="74"/>
      <c r="AD57" s="74"/>
      <c r="AE57" s="74"/>
      <c r="AF57" s="74"/>
      <c r="AG57" s="74"/>
      <c r="AH57" s="74"/>
      <c r="AI57" s="74"/>
      <c r="AJ57" s="74"/>
      <c r="AK57" s="74"/>
      <c r="AL57" s="74"/>
      <c r="AM57" s="74"/>
      <c r="AN57" s="74"/>
      <c r="AO57" s="74"/>
      <c r="AP57" s="74"/>
      <c r="AQ57" s="74"/>
      <c r="AR57" s="74"/>
      <c r="AS57" s="74"/>
      <c r="AT57" s="74"/>
      <c r="AU57" s="74"/>
      <c r="AV57" s="74"/>
      <c r="AW57" s="74"/>
      <c r="AX57" s="74"/>
      <c r="AY57" s="74"/>
      <c r="AZ57" s="74"/>
      <c r="BA57" s="74"/>
      <c r="BB57" s="74"/>
      <c r="BC57" s="74"/>
      <c r="BD57" s="74"/>
      <c r="BE57" s="74"/>
      <c r="BF57" s="74"/>
    </row>
    <row r="58" spans="1:58" ht="29.45" customHeight="1">
      <c r="A58" s="965" t="s">
        <v>1674</v>
      </c>
      <c r="B58" s="966"/>
      <c r="C58" s="966"/>
      <c r="D58" s="966"/>
      <c r="E58" s="966"/>
      <c r="F58" s="966"/>
      <c r="G58" s="966"/>
      <c r="H58" s="966"/>
      <c r="I58" s="966"/>
      <c r="J58" s="966"/>
      <c r="K58" s="966"/>
      <c r="L58" s="966"/>
      <c r="M58" s="966"/>
      <c r="N58" s="966"/>
      <c r="O58" s="966"/>
      <c r="P58" s="966"/>
      <c r="Q58" s="967"/>
      <c r="R58" s="74"/>
      <c r="S58" s="74"/>
      <c r="T58" s="74"/>
      <c r="U58" s="74"/>
      <c r="V58" s="74"/>
      <c r="W58" s="74"/>
      <c r="X58" s="74"/>
      <c r="Y58" s="74"/>
      <c r="Z58" s="74"/>
      <c r="AA58" s="74"/>
      <c r="AB58" s="74"/>
      <c r="AC58" s="74"/>
      <c r="AD58" s="74"/>
      <c r="AE58" s="74"/>
      <c r="AF58" s="74"/>
      <c r="AG58" s="74"/>
      <c r="AH58" s="74"/>
      <c r="AI58" s="74"/>
      <c r="AJ58" s="74"/>
      <c r="AK58" s="74"/>
      <c r="AL58" s="74"/>
      <c r="AM58" s="74"/>
      <c r="AN58" s="74"/>
      <c r="AO58" s="74"/>
      <c r="AP58" s="74"/>
      <c r="AQ58" s="74"/>
      <c r="AR58" s="74"/>
      <c r="AS58" s="74"/>
      <c r="AT58" s="74"/>
      <c r="AU58" s="74"/>
      <c r="AV58" s="74"/>
      <c r="AW58" s="74"/>
      <c r="AX58" s="74"/>
      <c r="AY58" s="74"/>
      <c r="AZ58" s="74"/>
      <c r="BA58" s="74"/>
      <c r="BB58" s="74"/>
      <c r="BC58" s="74"/>
      <c r="BD58" s="74"/>
      <c r="BE58" s="74"/>
    </row>
    <row r="59" spans="1:58" s="1" customFormat="1" ht="17.25" customHeight="1">
      <c r="A59" s="428" t="s">
        <v>1305</v>
      </c>
      <c r="B59" s="429" t="s">
        <v>750</v>
      </c>
      <c r="C59" s="979" t="s">
        <v>315</v>
      </c>
      <c r="D59" s="979" t="s">
        <v>306</v>
      </c>
      <c r="E59" s="842" t="s">
        <v>543</v>
      </c>
      <c r="F59" s="842" t="s">
        <v>544</v>
      </c>
      <c r="G59" s="937">
        <v>1089.1500000000001</v>
      </c>
      <c r="H59" s="430">
        <v>275</v>
      </c>
      <c r="I59" s="939">
        <v>76000</v>
      </c>
      <c r="J59" s="673">
        <v>18900</v>
      </c>
      <c r="K59" s="941"/>
      <c r="L59" s="931">
        <f t="shared" ref="L59:L113" si="25">$C$3</f>
        <v>0</v>
      </c>
      <c r="M59" s="933">
        <f>G59*(100%-$C$3)</f>
        <v>1089.1500000000001</v>
      </c>
      <c r="N59" s="430">
        <f>H59*(100%-$C$3)</f>
        <v>275</v>
      </c>
      <c r="O59" s="935">
        <f t="shared" ref="O59:O113" si="26">K59*M59</f>
        <v>0</v>
      </c>
      <c r="P59" s="484" t="s">
        <v>300</v>
      </c>
      <c r="Q59" s="116">
        <v>8.4000000000000005E-2</v>
      </c>
      <c r="R59" s="239">
        <v>12.5</v>
      </c>
      <c r="S59" s="75"/>
      <c r="T59" s="74"/>
      <c r="U59" s="74"/>
      <c r="V59" s="74"/>
      <c r="W59" s="74"/>
      <c r="X59" s="74"/>
      <c r="Y59" s="74"/>
      <c r="Z59" s="74"/>
      <c r="AA59" s="74"/>
      <c r="AB59" s="74"/>
      <c r="AC59" s="74"/>
      <c r="AD59" s="74"/>
      <c r="AE59" s="74"/>
      <c r="AF59" s="74"/>
      <c r="AG59" s="74"/>
      <c r="AH59" s="74"/>
      <c r="AI59" s="74"/>
      <c r="AJ59" s="74"/>
      <c r="AK59" s="74"/>
      <c r="AL59" s="74"/>
      <c r="AM59" s="74"/>
      <c r="AN59" s="74"/>
      <c r="AO59" s="74"/>
      <c r="AP59" s="74"/>
      <c r="AQ59" s="74"/>
      <c r="AR59" s="74"/>
      <c r="AS59" s="74"/>
      <c r="AT59" s="74"/>
      <c r="AU59" s="74"/>
      <c r="AV59" s="74"/>
      <c r="AW59" s="74"/>
      <c r="AX59" s="74"/>
      <c r="AY59" s="74"/>
      <c r="AZ59" s="74"/>
      <c r="BA59" s="74"/>
      <c r="BB59" s="74"/>
      <c r="BC59" s="74"/>
      <c r="BD59" s="74"/>
      <c r="BE59" s="74"/>
      <c r="BF59" s="74"/>
    </row>
    <row r="60" spans="1:58" s="1" customFormat="1" ht="17.25" customHeight="1">
      <c r="A60" s="434" t="s">
        <v>1290</v>
      </c>
      <c r="B60" s="435" t="s">
        <v>645</v>
      </c>
      <c r="C60" s="980"/>
      <c r="D60" s="980"/>
      <c r="E60" s="843"/>
      <c r="F60" s="843"/>
      <c r="G60" s="938"/>
      <c r="H60" s="430">
        <v>814.15</v>
      </c>
      <c r="I60" s="940"/>
      <c r="J60" s="673">
        <v>57100</v>
      </c>
      <c r="K60" s="942"/>
      <c r="L60" s="932"/>
      <c r="M60" s="934"/>
      <c r="N60" s="430">
        <f t="shared" ref="N60:N91" si="27">H60*(100%-$C$3)</f>
        <v>814.15</v>
      </c>
      <c r="O60" s="936"/>
      <c r="P60" s="484" t="s">
        <v>296</v>
      </c>
      <c r="Q60" s="116">
        <v>0.17599999999999999</v>
      </c>
      <c r="R60" s="239">
        <v>26</v>
      </c>
      <c r="S60" s="75"/>
      <c r="T60" s="74"/>
      <c r="U60" s="74"/>
      <c r="V60" s="74"/>
      <c r="W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</row>
    <row r="61" spans="1:58" s="1" customFormat="1" ht="17.25" customHeight="1">
      <c r="A61" s="428" t="s">
        <v>1306</v>
      </c>
      <c r="B61" s="429" t="s">
        <v>750</v>
      </c>
      <c r="C61" s="979" t="s">
        <v>315</v>
      </c>
      <c r="D61" s="979" t="s">
        <v>306</v>
      </c>
      <c r="E61" s="842" t="s">
        <v>543</v>
      </c>
      <c r="F61" s="842" t="s">
        <v>544</v>
      </c>
      <c r="G61" s="937">
        <v>1035</v>
      </c>
      <c r="H61" s="430">
        <v>275</v>
      </c>
      <c r="I61" s="939">
        <v>72200</v>
      </c>
      <c r="J61" s="673">
        <v>18900</v>
      </c>
      <c r="K61" s="941"/>
      <c r="L61" s="931">
        <f t="shared" si="25"/>
        <v>0</v>
      </c>
      <c r="M61" s="933">
        <f>G61*(100%-$C$3)</f>
        <v>1035</v>
      </c>
      <c r="N61" s="430">
        <f t="shared" si="27"/>
        <v>275</v>
      </c>
      <c r="O61" s="935">
        <f t="shared" si="26"/>
        <v>0</v>
      </c>
      <c r="P61" s="484" t="s">
        <v>300</v>
      </c>
      <c r="Q61" s="116">
        <v>8.4000000000000005E-2</v>
      </c>
      <c r="R61" s="239">
        <v>12.5</v>
      </c>
      <c r="S61" s="75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</row>
    <row r="62" spans="1:58" s="1" customFormat="1" ht="17.25" customHeight="1">
      <c r="A62" s="434" t="s">
        <v>1289</v>
      </c>
      <c r="B62" s="435" t="s">
        <v>646</v>
      </c>
      <c r="C62" s="980"/>
      <c r="D62" s="980"/>
      <c r="E62" s="843"/>
      <c r="F62" s="843"/>
      <c r="G62" s="938"/>
      <c r="H62" s="430">
        <v>760</v>
      </c>
      <c r="I62" s="940"/>
      <c r="J62" s="673">
        <v>53300</v>
      </c>
      <c r="K62" s="942"/>
      <c r="L62" s="932"/>
      <c r="M62" s="934"/>
      <c r="N62" s="430">
        <f t="shared" si="27"/>
        <v>760</v>
      </c>
      <c r="O62" s="936"/>
      <c r="P62" s="484" t="s">
        <v>296</v>
      </c>
      <c r="Q62" s="116">
        <v>0.17599999999999999</v>
      </c>
      <c r="R62" s="239">
        <v>26</v>
      </c>
      <c r="S62" s="75"/>
      <c r="T62" s="74"/>
      <c r="U62" s="74"/>
      <c r="V62" s="74"/>
      <c r="W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  <c r="AZ62" s="74"/>
      <c r="BA62" s="74"/>
      <c r="BB62" s="74"/>
      <c r="BC62" s="74"/>
      <c r="BD62" s="74"/>
      <c r="BE62" s="74"/>
      <c r="BF62" s="74"/>
    </row>
    <row r="63" spans="1:58" s="1" customFormat="1" ht="17.25" customHeight="1">
      <c r="A63" s="428" t="s">
        <v>1307</v>
      </c>
      <c r="B63" s="429" t="s">
        <v>750</v>
      </c>
      <c r="C63" s="979" t="s">
        <v>315</v>
      </c>
      <c r="D63" s="979" t="s">
        <v>306</v>
      </c>
      <c r="E63" s="842" t="s">
        <v>543</v>
      </c>
      <c r="F63" s="842" t="s">
        <v>544</v>
      </c>
      <c r="G63" s="937">
        <v>849.07999999999993</v>
      </c>
      <c r="H63" s="430">
        <v>275</v>
      </c>
      <c r="I63" s="939">
        <v>59200</v>
      </c>
      <c r="J63" s="673">
        <v>18900</v>
      </c>
      <c r="K63" s="941"/>
      <c r="L63" s="931">
        <f t="shared" si="25"/>
        <v>0</v>
      </c>
      <c r="M63" s="933">
        <f>G63*(100%-$C$3)</f>
        <v>849.07999999999993</v>
      </c>
      <c r="N63" s="430">
        <f t="shared" si="27"/>
        <v>275</v>
      </c>
      <c r="O63" s="935">
        <f t="shared" si="26"/>
        <v>0</v>
      </c>
      <c r="P63" s="484" t="s">
        <v>300</v>
      </c>
      <c r="Q63" s="116">
        <v>8.4000000000000005E-2</v>
      </c>
      <c r="R63" s="239">
        <v>12.5</v>
      </c>
      <c r="S63" s="75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</row>
    <row r="64" spans="1:58" s="1" customFormat="1" ht="17.25" customHeight="1">
      <c r="A64" s="434" t="s">
        <v>1288</v>
      </c>
      <c r="B64" s="435" t="s">
        <v>647</v>
      </c>
      <c r="C64" s="980"/>
      <c r="D64" s="980"/>
      <c r="E64" s="843"/>
      <c r="F64" s="843"/>
      <c r="G64" s="938"/>
      <c r="H64" s="430">
        <v>574.07999999999993</v>
      </c>
      <c r="I64" s="940"/>
      <c r="J64" s="673">
        <v>40300</v>
      </c>
      <c r="K64" s="942"/>
      <c r="L64" s="932"/>
      <c r="M64" s="934"/>
      <c r="N64" s="430">
        <f t="shared" si="27"/>
        <v>574.07999999999993</v>
      </c>
      <c r="O64" s="936"/>
      <c r="P64" s="484" t="s">
        <v>296</v>
      </c>
      <c r="Q64" s="116">
        <v>0.17599999999999999</v>
      </c>
      <c r="R64" s="239">
        <v>26</v>
      </c>
      <c r="S64" s="75"/>
      <c r="T64" s="74"/>
      <c r="U64" s="74"/>
      <c r="V64" s="74"/>
      <c r="W64" s="74"/>
      <c r="Y64" s="74"/>
      <c r="Z64" s="74"/>
      <c r="AA64" s="74"/>
      <c r="AB64" s="74"/>
      <c r="AC64" s="74"/>
      <c r="AD64" s="74"/>
      <c r="AE64" s="74"/>
      <c r="AF64" s="74"/>
      <c r="AG64" s="74"/>
      <c r="AH64" s="74"/>
      <c r="AI64" s="74"/>
      <c r="AJ64" s="74"/>
      <c r="AK64" s="74"/>
      <c r="AL64" s="74"/>
      <c r="AM64" s="74"/>
      <c r="AN64" s="74"/>
      <c r="AO64" s="74"/>
      <c r="AP64" s="74"/>
      <c r="AQ64" s="74"/>
      <c r="AR64" s="74"/>
      <c r="AS64" s="74"/>
      <c r="AT64" s="74"/>
      <c r="AU64" s="74"/>
      <c r="AV64" s="74"/>
      <c r="AW64" s="74"/>
      <c r="AX64" s="74"/>
      <c r="AY64" s="74"/>
      <c r="AZ64" s="74"/>
      <c r="BA64" s="74"/>
      <c r="BB64" s="74"/>
      <c r="BC64" s="74"/>
      <c r="BD64" s="74"/>
      <c r="BE64" s="74"/>
      <c r="BF64" s="74"/>
    </row>
    <row r="65" spans="1:58" s="1" customFormat="1" ht="17.25" customHeight="1">
      <c r="A65" s="428" t="s">
        <v>1308</v>
      </c>
      <c r="B65" s="429" t="s">
        <v>750</v>
      </c>
      <c r="C65" s="979" t="s">
        <v>315</v>
      </c>
      <c r="D65" s="979" t="s">
        <v>306</v>
      </c>
      <c r="E65" s="842" t="s">
        <v>543</v>
      </c>
      <c r="F65" s="842" t="s">
        <v>544</v>
      </c>
      <c r="G65" s="937">
        <v>951.4</v>
      </c>
      <c r="H65" s="430">
        <v>275</v>
      </c>
      <c r="I65" s="939">
        <v>66400</v>
      </c>
      <c r="J65" s="673">
        <v>18900</v>
      </c>
      <c r="K65" s="941"/>
      <c r="L65" s="931">
        <f t="shared" si="25"/>
        <v>0</v>
      </c>
      <c r="M65" s="933">
        <f>G65*(100%-$C$3)</f>
        <v>951.4</v>
      </c>
      <c r="N65" s="430">
        <f t="shared" si="27"/>
        <v>275</v>
      </c>
      <c r="O65" s="935">
        <f t="shared" si="26"/>
        <v>0</v>
      </c>
      <c r="P65" s="484" t="s">
        <v>300</v>
      </c>
      <c r="Q65" s="116">
        <v>8.4000000000000005E-2</v>
      </c>
      <c r="R65" s="239">
        <v>12.5</v>
      </c>
      <c r="S65" s="75"/>
      <c r="T65" s="74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  <c r="AZ65" s="74"/>
      <c r="BA65" s="74"/>
      <c r="BB65" s="74"/>
      <c r="BC65" s="74"/>
      <c r="BD65" s="74"/>
      <c r="BE65" s="74"/>
      <c r="BF65" s="74"/>
    </row>
    <row r="66" spans="1:58" s="1" customFormat="1" ht="17.25" customHeight="1">
      <c r="A66" s="434" t="s">
        <v>1474</v>
      </c>
      <c r="B66" s="435" t="s">
        <v>648</v>
      </c>
      <c r="C66" s="980"/>
      <c r="D66" s="980"/>
      <c r="E66" s="843"/>
      <c r="F66" s="843"/>
      <c r="G66" s="938"/>
      <c r="H66" s="430">
        <v>676.4</v>
      </c>
      <c r="I66" s="940"/>
      <c r="J66" s="673">
        <v>47500</v>
      </c>
      <c r="K66" s="942"/>
      <c r="L66" s="932"/>
      <c r="M66" s="934"/>
      <c r="N66" s="430">
        <f t="shared" si="27"/>
        <v>676.4</v>
      </c>
      <c r="O66" s="936"/>
      <c r="P66" s="484" t="s">
        <v>296</v>
      </c>
      <c r="Q66" s="116">
        <v>0.17599999999999999</v>
      </c>
      <c r="R66" s="239">
        <v>26</v>
      </c>
      <c r="S66" s="75"/>
      <c r="T66" s="74"/>
      <c r="U66" s="74"/>
      <c r="V66" s="74"/>
      <c r="W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  <c r="AZ66" s="74"/>
      <c r="BA66" s="74"/>
      <c r="BB66" s="74"/>
      <c r="BC66" s="74"/>
      <c r="BD66" s="74"/>
      <c r="BE66" s="74"/>
      <c r="BF66" s="74"/>
    </row>
    <row r="67" spans="1:58" s="1" customFormat="1" ht="17.25" customHeight="1">
      <c r="A67" s="428" t="s">
        <v>1309</v>
      </c>
      <c r="B67" s="429" t="s">
        <v>752</v>
      </c>
      <c r="C67" s="979" t="s">
        <v>316</v>
      </c>
      <c r="D67" s="979" t="s">
        <v>317</v>
      </c>
      <c r="E67" s="842" t="s">
        <v>543</v>
      </c>
      <c r="F67" s="842" t="s">
        <v>544</v>
      </c>
      <c r="G67" s="937">
        <v>1144.5</v>
      </c>
      <c r="H67" s="430">
        <v>299</v>
      </c>
      <c r="I67" s="939">
        <v>79800</v>
      </c>
      <c r="J67" s="673">
        <v>20500</v>
      </c>
      <c r="K67" s="941"/>
      <c r="L67" s="931">
        <f t="shared" si="25"/>
        <v>0</v>
      </c>
      <c r="M67" s="933">
        <f>G67*(100%-$C$3)</f>
        <v>1144.5</v>
      </c>
      <c r="N67" s="430">
        <f t="shared" si="27"/>
        <v>299</v>
      </c>
      <c r="O67" s="935">
        <f t="shared" si="26"/>
        <v>0</v>
      </c>
      <c r="P67" s="484" t="s">
        <v>300</v>
      </c>
      <c r="Q67" s="116">
        <v>8.4000000000000005E-2</v>
      </c>
      <c r="R67" s="239">
        <v>12.5</v>
      </c>
      <c r="S67" s="75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  <c r="AZ67" s="74"/>
      <c r="BA67" s="74"/>
      <c r="BB67" s="74"/>
      <c r="BC67" s="74"/>
      <c r="BD67" s="74"/>
      <c r="BE67" s="74"/>
      <c r="BF67" s="74"/>
    </row>
    <row r="68" spans="1:58" s="1" customFormat="1" ht="17.25" customHeight="1">
      <c r="A68" s="434" t="s">
        <v>1290</v>
      </c>
      <c r="B68" s="435" t="s">
        <v>649</v>
      </c>
      <c r="C68" s="980"/>
      <c r="D68" s="980"/>
      <c r="E68" s="843"/>
      <c r="F68" s="843"/>
      <c r="G68" s="938"/>
      <c r="H68" s="430">
        <v>845.5</v>
      </c>
      <c r="I68" s="940"/>
      <c r="J68" s="673">
        <v>59300</v>
      </c>
      <c r="K68" s="942"/>
      <c r="L68" s="932"/>
      <c r="M68" s="934"/>
      <c r="N68" s="430">
        <f t="shared" si="27"/>
        <v>845.5</v>
      </c>
      <c r="O68" s="936"/>
      <c r="P68" s="484" t="s">
        <v>296</v>
      </c>
      <c r="Q68" s="116">
        <v>0.17599999999999999</v>
      </c>
      <c r="R68" s="239">
        <v>26</v>
      </c>
      <c r="S68" s="75"/>
      <c r="T68" s="74"/>
      <c r="U68" s="74"/>
      <c r="V68" s="74"/>
      <c r="W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  <c r="AZ68" s="74"/>
      <c r="BA68" s="74"/>
      <c r="BB68" s="74"/>
      <c r="BC68" s="74"/>
      <c r="BD68" s="74"/>
      <c r="BE68" s="74"/>
      <c r="BF68" s="74"/>
    </row>
    <row r="69" spans="1:58" s="1" customFormat="1" ht="17.25" customHeight="1">
      <c r="A69" s="428" t="s">
        <v>1310</v>
      </c>
      <c r="B69" s="429" t="s">
        <v>752</v>
      </c>
      <c r="C69" s="979" t="s">
        <v>316</v>
      </c>
      <c r="D69" s="979" t="s">
        <v>317</v>
      </c>
      <c r="E69" s="842" t="s">
        <v>543</v>
      </c>
      <c r="F69" s="842" t="s">
        <v>544</v>
      </c>
      <c r="G69" s="937">
        <v>1088.4499999999998</v>
      </c>
      <c r="H69" s="430">
        <v>299</v>
      </c>
      <c r="I69" s="939">
        <v>75900</v>
      </c>
      <c r="J69" s="673">
        <v>20500</v>
      </c>
      <c r="K69" s="941"/>
      <c r="L69" s="931">
        <f t="shared" si="25"/>
        <v>0</v>
      </c>
      <c r="M69" s="933">
        <f>G69*(100%-$C$3)</f>
        <v>1088.4499999999998</v>
      </c>
      <c r="N69" s="430">
        <f t="shared" si="27"/>
        <v>299</v>
      </c>
      <c r="O69" s="935">
        <f t="shared" si="26"/>
        <v>0</v>
      </c>
      <c r="P69" s="484" t="s">
        <v>300</v>
      </c>
      <c r="Q69" s="116">
        <v>8.4000000000000005E-2</v>
      </c>
      <c r="R69" s="239">
        <v>12.5</v>
      </c>
      <c r="S69" s="75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</row>
    <row r="70" spans="1:58" s="1" customFormat="1" ht="17.25" customHeight="1">
      <c r="A70" s="434" t="s">
        <v>1289</v>
      </c>
      <c r="B70" s="435" t="s">
        <v>650</v>
      </c>
      <c r="C70" s="980"/>
      <c r="D70" s="980"/>
      <c r="E70" s="843"/>
      <c r="F70" s="843"/>
      <c r="G70" s="938"/>
      <c r="H70" s="430">
        <v>789.44999999999993</v>
      </c>
      <c r="I70" s="940"/>
      <c r="J70" s="673">
        <v>55400</v>
      </c>
      <c r="K70" s="942"/>
      <c r="L70" s="932"/>
      <c r="M70" s="934"/>
      <c r="N70" s="430">
        <f t="shared" si="27"/>
        <v>789.44999999999993</v>
      </c>
      <c r="O70" s="936"/>
      <c r="P70" s="484" t="s">
        <v>296</v>
      </c>
      <c r="Q70" s="116">
        <v>0.17599999999999999</v>
      </c>
      <c r="R70" s="239">
        <v>26</v>
      </c>
      <c r="S70" s="75"/>
      <c r="T70" s="74"/>
      <c r="U70" s="74"/>
      <c r="V70" s="74"/>
      <c r="W70" s="74"/>
      <c r="Y70" s="74"/>
      <c r="Z70" s="74"/>
      <c r="AA70" s="74"/>
      <c r="AB70" s="74"/>
      <c r="AC70" s="74"/>
      <c r="AD70" s="74"/>
      <c r="AE70" s="74"/>
      <c r="AF70" s="74"/>
      <c r="AG70" s="74"/>
      <c r="AH70" s="74"/>
      <c r="AI70" s="74"/>
      <c r="AJ70" s="74"/>
      <c r="AK70" s="74"/>
      <c r="AL70" s="74"/>
      <c r="AM70" s="74"/>
      <c r="AN70" s="74"/>
      <c r="AO70" s="74"/>
      <c r="AP70" s="74"/>
      <c r="AQ70" s="74"/>
      <c r="AR70" s="74"/>
      <c r="AS70" s="74"/>
      <c r="AT70" s="74"/>
      <c r="AU70" s="74"/>
      <c r="AV70" s="74"/>
      <c r="AW70" s="74"/>
      <c r="AX70" s="74"/>
      <c r="AY70" s="74"/>
      <c r="AZ70" s="74"/>
      <c r="BA70" s="74"/>
      <c r="BB70" s="74"/>
      <c r="BC70" s="74"/>
      <c r="BD70" s="74"/>
      <c r="BE70" s="74"/>
      <c r="BF70" s="74"/>
    </row>
    <row r="71" spans="1:58" s="1" customFormat="1" ht="17.25" customHeight="1">
      <c r="A71" s="428" t="s">
        <v>1311</v>
      </c>
      <c r="B71" s="429" t="s">
        <v>752</v>
      </c>
      <c r="C71" s="979" t="s">
        <v>316</v>
      </c>
      <c r="D71" s="979" t="s">
        <v>317</v>
      </c>
      <c r="E71" s="842" t="s">
        <v>543</v>
      </c>
      <c r="F71" s="842" t="s">
        <v>544</v>
      </c>
      <c r="G71" s="937">
        <v>896.55</v>
      </c>
      <c r="H71" s="430">
        <v>299</v>
      </c>
      <c r="I71" s="939">
        <v>62400</v>
      </c>
      <c r="J71" s="673">
        <v>20500</v>
      </c>
      <c r="K71" s="941"/>
      <c r="L71" s="931">
        <f t="shared" si="25"/>
        <v>0</v>
      </c>
      <c r="M71" s="933">
        <f>G71*(100%-$C$3)</f>
        <v>896.55</v>
      </c>
      <c r="N71" s="430">
        <f t="shared" si="27"/>
        <v>299</v>
      </c>
      <c r="O71" s="935">
        <f t="shared" si="26"/>
        <v>0</v>
      </c>
      <c r="P71" s="484" t="s">
        <v>300</v>
      </c>
      <c r="Q71" s="116">
        <v>8.4000000000000005E-2</v>
      </c>
      <c r="R71" s="239">
        <v>12.5</v>
      </c>
      <c r="S71" s="75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</row>
    <row r="72" spans="1:58" s="1" customFormat="1" ht="17.25" customHeight="1">
      <c r="A72" s="434" t="s">
        <v>1288</v>
      </c>
      <c r="B72" s="435" t="s">
        <v>651</v>
      </c>
      <c r="C72" s="980"/>
      <c r="D72" s="980"/>
      <c r="E72" s="843"/>
      <c r="F72" s="843"/>
      <c r="G72" s="938"/>
      <c r="H72" s="430">
        <v>597.54999999999995</v>
      </c>
      <c r="I72" s="940"/>
      <c r="J72" s="673">
        <v>41900</v>
      </c>
      <c r="K72" s="942"/>
      <c r="L72" s="932"/>
      <c r="M72" s="934"/>
      <c r="N72" s="430">
        <f t="shared" si="27"/>
        <v>597.54999999999995</v>
      </c>
      <c r="O72" s="936"/>
      <c r="P72" s="484" t="s">
        <v>296</v>
      </c>
      <c r="Q72" s="116">
        <v>0.17599999999999999</v>
      </c>
      <c r="R72" s="239">
        <v>26</v>
      </c>
      <c r="S72" s="75"/>
      <c r="T72" s="74"/>
      <c r="U72" s="74"/>
      <c r="V72" s="74"/>
      <c r="W72" s="74"/>
      <c r="Y72" s="74"/>
      <c r="Z72" s="74"/>
      <c r="AA72" s="74"/>
      <c r="AB72" s="74"/>
      <c r="AC72" s="74"/>
      <c r="AD72" s="74"/>
      <c r="AE72" s="74"/>
      <c r="AF72" s="74"/>
      <c r="AG72" s="74"/>
      <c r="AH72" s="74"/>
      <c r="AI72" s="74"/>
      <c r="AJ72" s="74"/>
      <c r="AK72" s="74"/>
      <c r="AL72" s="74"/>
      <c r="AM72" s="74"/>
      <c r="AN72" s="74"/>
      <c r="AO72" s="74"/>
      <c r="AP72" s="74"/>
      <c r="AQ72" s="74"/>
      <c r="AR72" s="74"/>
      <c r="AS72" s="74"/>
      <c r="AT72" s="74"/>
      <c r="AU72" s="74"/>
      <c r="AV72" s="74"/>
      <c r="AW72" s="74"/>
      <c r="AX72" s="74"/>
      <c r="AY72" s="74"/>
      <c r="AZ72" s="74"/>
      <c r="BA72" s="74"/>
      <c r="BB72" s="74"/>
      <c r="BC72" s="74"/>
      <c r="BD72" s="74"/>
      <c r="BE72" s="74"/>
      <c r="BF72" s="74"/>
    </row>
    <row r="73" spans="1:58" s="1" customFormat="1" ht="17.25" customHeight="1">
      <c r="A73" s="428" t="s">
        <v>1312</v>
      </c>
      <c r="B73" s="429" t="s">
        <v>752</v>
      </c>
      <c r="C73" s="979" t="s">
        <v>316</v>
      </c>
      <c r="D73" s="979" t="s">
        <v>317</v>
      </c>
      <c r="E73" s="842" t="s">
        <v>543</v>
      </c>
      <c r="F73" s="842" t="s">
        <v>544</v>
      </c>
      <c r="G73" s="937">
        <v>1004.85</v>
      </c>
      <c r="H73" s="430">
        <v>299</v>
      </c>
      <c r="I73" s="939">
        <v>70000</v>
      </c>
      <c r="J73" s="673">
        <v>20500</v>
      </c>
      <c r="K73" s="941"/>
      <c r="L73" s="931">
        <f t="shared" si="25"/>
        <v>0</v>
      </c>
      <c r="M73" s="933">
        <f>G73*(100%-$C$3)</f>
        <v>1004.85</v>
      </c>
      <c r="N73" s="430">
        <f t="shared" si="27"/>
        <v>299</v>
      </c>
      <c r="O73" s="935">
        <f t="shared" si="26"/>
        <v>0</v>
      </c>
      <c r="P73" s="484" t="s">
        <v>300</v>
      </c>
      <c r="Q73" s="116">
        <v>8.4000000000000005E-2</v>
      </c>
      <c r="R73" s="239">
        <v>12.5</v>
      </c>
      <c r="S73" s="75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  <c r="AZ73" s="74"/>
      <c r="BA73" s="74"/>
      <c r="BB73" s="74"/>
      <c r="BC73" s="74"/>
      <c r="BD73" s="74"/>
      <c r="BE73" s="74"/>
      <c r="BF73" s="74"/>
    </row>
    <row r="74" spans="1:58" s="1" customFormat="1" ht="17.25" customHeight="1">
      <c r="A74" s="434" t="s">
        <v>1474</v>
      </c>
      <c r="B74" s="435" t="s">
        <v>652</v>
      </c>
      <c r="C74" s="980"/>
      <c r="D74" s="980"/>
      <c r="E74" s="843"/>
      <c r="F74" s="843"/>
      <c r="G74" s="938"/>
      <c r="H74" s="430">
        <v>705.85</v>
      </c>
      <c r="I74" s="940"/>
      <c r="J74" s="673">
        <v>49500</v>
      </c>
      <c r="K74" s="942"/>
      <c r="L74" s="932"/>
      <c r="M74" s="934"/>
      <c r="N74" s="430">
        <f t="shared" si="27"/>
        <v>705.85</v>
      </c>
      <c r="O74" s="936"/>
      <c r="P74" s="484" t="s">
        <v>296</v>
      </c>
      <c r="Q74" s="116">
        <v>0.17599999999999999</v>
      </c>
      <c r="R74" s="239">
        <v>26</v>
      </c>
      <c r="S74" s="75"/>
      <c r="T74" s="74"/>
      <c r="U74" s="74"/>
      <c r="V74" s="74"/>
      <c r="W74" s="74"/>
      <c r="Y74" s="74"/>
      <c r="Z74" s="74"/>
      <c r="AA74" s="74"/>
      <c r="AB74" s="74"/>
      <c r="AC74" s="74"/>
      <c r="AD74" s="74"/>
      <c r="AE74" s="74"/>
      <c r="AF74" s="74"/>
      <c r="AG74" s="74"/>
      <c r="AH74" s="74"/>
      <c r="AI74" s="74"/>
      <c r="AJ74" s="74"/>
      <c r="AK74" s="74"/>
      <c r="AL74" s="74"/>
      <c r="AM74" s="74"/>
      <c r="AN74" s="74"/>
      <c r="AO74" s="74"/>
      <c r="AP74" s="74"/>
      <c r="AQ74" s="74"/>
      <c r="AR74" s="74"/>
      <c r="AS74" s="74"/>
      <c r="AT74" s="74"/>
      <c r="AU74" s="74"/>
      <c r="AV74" s="74"/>
      <c r="AW74" s="74"/>
      <c r="AX74" s="74"/>
      <c r="AY74" s="74"/>
      <c r="AZ74" s="74"/>
      <c r="BA74" s="74"/>
      <c r="BB74" s="74"/>
      <c r="BC74" s="74"/>
      <c r="BD74" s="74"/>
      <c r="BE74" s="74"/>
      <c r="BF74" s="74"/>
    </row>
    <row r="75" spans="1:58" s="1" customFormat="1" ht="17.25" customHeight="1">
      <c r="A75" s="428" t="s">
        <v>1313</v>
      </c>
      <c r="B75" s="429" t="s">
        <v>754</v>
      </c>
      <c r="C75" s="979" t="s">
        <v>318</v>
      </c>
      <c r="D75" s="979" t="s">
        <v>319</v>
      </c>
      <c r="E75" s="842" t="s">
        <v>543</v>
      </c>
      <c r="F75" s="842" t="s">
        <v>544</v>
      </c>
      <c r="G75" s="937">
        <v>1295.8499999999999</v>
      </c>
      <c r="H75" s="430">
        <v>362</v>
      </c>
      <c r="I75" s="939">
        <v>90300</v>
      </c>
      <c r="J75" s="673">
        <v>24800</v>
      </c>
      <c r="K75" s="941"/>
      <c r="L75" s="931">
        <f t="shared" si="25"/>
        <v>0</v>
      </c>
      <c r="M75" s="933">
        <f>G75*(100%-$C$3)</f>
        <v>1295.8499999999999</v>
      </c>
      <c r="N75" s="430">
        <f t="shared" si="27"/>
        <v>362</v>
      </c>
      <c r="O75" s="935">
        <f t="shared" si="26"/>
        <v>0</v>
      </c>
      <c r="P75" s="484" t="s">
        <v>300</v>
      </c>
      <c r="Q75" s="116">
        <v>8.4000000000000005E-2</v>
      </c>
      <c r="R75" s="239">
        <v>12.5</v>
      </c>
      <c r="S75" s="75"/>
      <c r="T75" s="74"/>
      <c r="U75" s="74"/>
      <c r="V75" s="74"/>
      <c r="W75" s="74"/>
      <c r="X75" s="74"/>
      <c r="Y75" s="74"/>
      <c r="Z75" s="74"/>
      <c r="AA75" s="74"/>
      <c r="AB75" s="74"/>
      <c r="AC75" s="74"/>
      <c r="AD75" s="74"/>
      <c r="AE75" s="74"/>
      <c r="AF75" s="74"/>
      <c r="AG75" s="74"/>
      <c r="AH75" s="74"/>
      <c r="AI75" s="74"/>
      <c r="AJ75" s="74"/>
      <c r="AK75" s="74"/>
      <c r="AL75" s="74"/>
      <c r="AM75" s="74"/>
      <c r="AN75" s="74"/>
      <c r="AO75" s="74"/>
      <c r="AP75" s="74"/>
      <c r="AQ75" s="74"/>
      <c r="AR75" s="74"/>
      <c r="AS75" s="74"/>
      <c r="AT75" s="74"/>
      <c r="AU75" s="74"/>
      <c r="AV75" s="74"/>
      <c r="AW75" s="74"/>
      <c r="AX75" s="74"/>
      <c r="AY75" s="74"/>
      <c r="AZ75" s="74"/>
      <c r="BA75" s="74"/>
      <c r="BB75" s="74"/>
      <c r="BC75" s="74"/>
      <c r="BD75" s="74"/>
      <c r="BE75" s="74"/>
      <c r="BF75" s="74"/>
    </row>
    <row r="76" spans="1:58" s="1" customFormat="1" ht="17.25" customHeight="1">
      <c r="A76" s="434" t="s">
        <v>1290</v>
      </c>
      <c r="B76" s="435" t="s">
        <v>653</v>
      </c>
      <c r="C76" s="980"/>
      <c r="D76" s="980"/>
      <c r="E76" s="843"/>
      <c r="F76" s="843"/>
      <c r="G76" s="938"/>
      <c r="H76" s="430">
        <v>933.84999999999991</v>
      </c>
      <c r="I76" s="940"/>
      <c r="J76" s="673">
        <v>65500</v>
      </c>
      <c r="K76" s="942"/>
      <c r="L76" s="932"/>
      <c r="M76" s="934"/>
      <c r="N76" s="430">
        <f t="shared" si="27"/>
        <v>933.84999999999991</v>
      </c>
      <c r="O76" s="936"/>
      <c r="P76" s="484" t="s">
        <v>296</v>
      </c>
      <c r="Q76" s="116">
        <v>0.17599999999999999</v>
      </c>
      <c r="R76" s="239">
        <v>29</v>
      </c>
      <c r="S76" s="75"/>
      <c r="T76" s="74"/>
      <c r="U76" s="74"/>
      <c r="V76" s="74"/>
      <c r="W76" s="74"/>
      <c r="Y76" s="74"/>
      <c r="Z76" s="74"/>
      <c r="AA76" s="74"/>
      <c r="AB76" s="74"/>
      <c r="AC76" s="74"/>
      <c r="AD76" s="74"/>
      <c r="AE76" s="74"/>
      <c r="AF76" s="74"/>
      <c r="AG76" s="74"/>
      <c r="AH76" s="74"/>
      <c r="AI76" s="74"/>
      <c r="AJ76" s="74"/>
      <c r="AK76" s="74"/>
      <c r="AL76" s="74"/>
      <c r="AM76" s="74"/>
      <c r="AN76" s="74"/>
      <c r="AO76" s="74"/>
      <c r="AP76" s="74"/>
      <c r="AQ76" s="74"/>
      <c r="AR76" s="74"/>
      <c r="AS76" s="74"/>
      <c r="AT76" s="74"/>
      <c r="AU76" s="74"/>
      <c r="AV76" s="74"/>
      <c r="AW76" s="74"/>
      <c r="AX76" s="74"/>
      <c r="AY76" s="74"/>
      <c r="AZ76" s="74"/>
      <c r="BA76" s="74"/>
      <c r="BB76" s="74"/>
      <c r="BC76" s="74"/>
      <c r="BD76" s="74"/>
      <c r="BE76" s="74"/>
      <c r="BF76" s="74"/>
    </row>
    <row r="77" spans="1:58" s="1" customFormat="1" ht="17.25" customHeight="1">
      <c r="A77" s="428" t="s">
        <v>1314</v>
      </c>
      <c r="B77" s="429" t="s">
        <v>754</v>
      </c>
      <c r="C77" s="979" t="s">
        <v>318</v>
      </c>
      <c r="D77" s="979" t="s">
        <v>319</v>
      </c>
      <c r="E77" s="842" t="s">
        <v>543</v>
      </c>
      <c r="F77" s="842" t="s">
        <v>544</v>
      </c>
      <c r="G77" s="937">
        <v>1241.6999999999998</v>
      </c>
      <c r="H77" s="430">
        <v>362</v>
      </c>
      <c r="I77" s="939">
        <v>86500</v>
      </c>
      <c r="J77" s="673">
        <v>24800</v>
      </c>
      <c r="K77" s="941"/>
      <c r="L77" s="931">
        <f t="shared" si="25"/>
        <v>0</v>
      </c>
      <c r="M77" s="933">
        <f>G77*(100%-$C$3)</f>
        <v>1241.6999999999998</v>
      </c>
      <c r="N77" s="430">
        <f t="shared" si="27"/>
        <v>362</v>
      </c>
      <c r="O77" s="935">
        <f t="shared" si="26"/>
        <v>0</v>
      </c>
      <c r="P77" s="484" t="s">
        <v>300</v>
      </c>
      <c r="Q77" s="116">
        <v>8.4000000000000005E-2</v>
      </c>
      <c r="R77" s="239">
        <v>12.5</v>
      </c>
      <c r="S77" s="75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  <c r="AZ77" s="74"/>
      <c r="BA77" s="74"/>
      <c r="BB77" s="74"/>
      <c r="BC77" s="74"/>
      <c r="BD77" s="74"/>
      <c r="BE77" s="74"/>
      <c r="BF77" s="74"/>
    </row>
    <row r="78" spans="1:58" s="1" customFormat="1" ht="17.25" customHeight="1">
      <c r="A78" s="434" t="s">
        <v>1289</v>
      </c>
      <c r="B78" s="435" t="s">
        <v>654</v>
      </c>
      <c r="C78" s="980"/>
      <c r="D78" s="980"/>
      <c r="E78" s="843"/>
      <c r="F78" s="843"/>
      <c r="G78" s="938"/>
      <c r="H78" s="430">
        <v>879.69999999999993</v>
      </c>
      <c r="I78" s="940"/>
      <c r="J78" s="673">
        <v>61700</v>
      </c>
      <c r="K78" s="942"/>
      <c r="L78" s="932"/>
      <c r="M78" s="934"/>
      <c r="N78" s="430">
        <f t="shared" si="27"/>
        <v>879.69999999999993</v>
      </c>
      <c r="O78" s="936"/>
      <c r="P78" s="484" t="s">
        <v>296</v>
      </c>
      <c r="Q78" s="116">
        <v>0.17599999999999999</v>
      </c>
      <c r="R78" s="239">
        <v>29</v>
      </c>
      <c r="S78" s="75"/>
      <c r="T78" s="74"/>
      <c r="U78" s="74"/>
      <c r="V78" s="74"/>
      <c r="W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  <c r="AZ78" s="74"/>
      <c r="BA78" s="74"/>
      <c r="BB78" s="74"/>
      <c r="BC78" s="74"/>
      <c r="BD78" s="74"/>
      <c r="BE78" s="74"/>
      <c r="BF78" s="74"/>
    </row>
    <row r="79" spans="1:58" s="1" customFormat="1" ht="17.25" customHeight="1">
      <c r="A79" s="428" t="s">
        <v>1315</v>
      </c>
      <c r="B79" s="429" t="s">
        <v>754</v>
      </c>
      <c r="C79" s="979" t="s">
        <v>318</v>
      </c>
      <c r="D79" s="979" t="s">
        <v>319</v>
      </c>
      <c r="E79" s="842" t="s">
        <v>543</v>
      </c>
      <c r="F79" s="842" t="s">
        <v>544</v>
      </c>
      <c r="G79" s="937">
        <v>1049.8</v>
      </c>
      <c r="H79" s="430">
        <v>362</v>
      </c>
      <c r="I79" s="939">
        <v>73100</v>
      </c>
      <c r="J79" s="673">
        <v>24800</v>
      </c>
      <c r="K79" s="941"/>
      <c r="L79" s="931">
        <f t="shared" si="25"/>
        <v>0</v>
      </c>
      <c r="M79" s="933">
        <f>G79*(100%-$C$3)</f>
        <v>1049.8</v>
      </c>
      <c r="N79" s="430">
        <f t="shared" si="27"/>
        <v>362</v>
      </c>
      <c r="O79" s="935">
        <f t="shared" si="26"/>
        <v>0</v>
      </c>
      <c r="P79" s="484" t="s">
        <v>300</v>
      </c>
      <c r="Q79" s="116">
        <v>8.4000000000000005E-2</v>
      </c>
      <c r="R79" s="239">
        <v>12.5</v>
      </c>
      <c r="S79" s="75"/>
      <c r="T79" s="74"/>
      <c r="U79" s="74"/>
      <c r="V79" s="74"/>
      <c r="W79" s="74"/>
      <c r="X79" s="74"/>
      <c r="Y79" s="74"/>
      <c r="Z79" s="74"/>
      <c r="AA79" s="74"/>
      <c r="AB79" s="74"/>
      <c r="AC79" s="74"/>
      <c r="AD79" s="74"/>
      <c r="AE79" s="74"/>
      <c r="AF79" s="74"/>
      <c r="AG79" s="74"/>
      <c r="AH79" s="74"/>
      <c r="AI79" s="74"/>
      <c r="AJ79" s="74"/>
      <c r="AK79" s="74"/>
      <c r="AL79" s="74"/>
      <c r="AM79" s="74"/>
      <c r="AN79" s="74"/>
      <c r="AO79" s="74"/>
      <c r="AP79" s="74"/>
      <c r="AQ79" s="74"/>
      <c r="AR79" s="74"/>
      <c r="AS79" s="74"/>
      <c r="AT79" s="74"/>
      <c r="AU79" s="74"/>
      <c r="AV79" s="74"/>
      <c r="AW79" s="74"/>
      <c r="AX79" s="74"/>
      <c r="AY79" s="74"/>
      <c r="AZ79" s="74"/>
      <c r="BA79" s="74"/>
      <c r="BB79" s="74"/>
      <c r="BC79" s="74"/>
      <c r="BD79" s="74"/>
      <c r="BE79" s="74"/>
      <c r="BF79" s="74"/>
    </row>
    <row r="80" spans="1:58" s="1" customFormat="1" ht="17.25" customHeight="1">
      <c r="A80" s="434" t="s">
        <v>1288</v>
      </c>
      <c r="B80" s="435" t="s">
        <v>655</v>
      </c>
      <c r="C80" s="980"/>
      <c r="D80" s="980"/>
      <c r="E80" s="843"/>
      <c r="F80" s="843"/>
      <c r="G80" s="938"/>
      <c r="H80" s="430">
        <v>687.8</v>
      </c>
      <c r="I80" s="940"/>
      <c r="J80" s="673">
        <v>48300</v>
      </c>
      <c r="K80" s="942"/>
      <c r="L80" s="932"/>
      <c r="M80" s="934"/>
      <c r="N80" s="430">
        <f t="shared" si="27"/>
        <v>687.8</v>
      </c>
      <c r="O80" s="936"/>
      <c r="P80" s="484" t="s">
        <v>296</v>
      </c>
      <c r="Q80" s="116">
        <v>0.17599999999999999</v>
      </c>
      <c r="R80" s="239">
        <v>29</v>
      </c>
      <c r="S80" s="75"/>
      <c r="T80" s="74"/>
      <c r="U80" s="74"/>
      <c r="V80" s="74"/>
      <c r="W80" s="74"/>
      <c r="Y80" s="74"/>
      <c r="Z80" s="74"/>
      <c r="AA80" s="74"/>
      <c r="AB80" s="74"/>
      <c r="AC80" s="74"/>
      <c r="AD80" s="74"/>
      <c r="AE80" s="74"/>
      <c r="AF80" s="74"/>
      <c r="AG80" s="74"/>
      <c r="AH80" s="74"/>
      <c r="AI80" s="74"/>
      <c r="AJ80" s="74"/>
      <c r="AK80" s="74"/>
      <c r="AL80" s="74"/>
      <c r="AM80" s="74"/>
      <c r="AN80" s="74"/>
      <c r="AO80" s="74"/>
      <c r="AP80" s="74"/>
      <c r="AQ80" s="74"/>
      <c r="AR80" s="74"/>
      <c r="AS80" s="74"/>
      <c r="AT80" s="74"/>
      <c r="AU80" s="74"/>
      <c r="AV80" s="74"/>
      <c r="AW80" s="74"/>
      <c r="AX80" s="74"/>
      <c r="AY80" s="74"/>
      <c r="AZ80" s="74"/>
      <c r="BA80" s="74"/>
      <c r="BB80" s="74"/>
      <c r="BC80" s="74"/>
      <c r="BD80" s="74"/>
      <c r="BE80" s="74"/>
      <c r="BF80" s="74"/>
    </row>
    <row r="81" spans="1:58" s="1" customFormat="1" ht="17.25" customHeight="1">
      <c r="A81" s="428" t="s">
        <v>1316</v>
      </c>
      <c r="B81" s="429" t="s">
        <v>754</v>
      </c>
      <c r="C81" s="979" t="s">
        <v>318</v>
      </c>
      <c r="D81" s="979" t="s">
        <v>319</v>
      </c>
      <c r="E81" s="842" t="s">
        <v>543</v>
      </c>
      <c r="F81" s="842" t="s">
        <v>544</v>
      </c>
      <c r="G81" s="937">
        <v>1158.0999999999999</v>
      </c>
      <c r="H81" s="430">
        <v>362</v>
      </c>
      <c r="I81" s="939">
        <v>80600</v>
      </c>
      <c r="J81" s="673">
        <v>24800</v>
      </c>
      <c r="K81" s="941"/>
      <c r="L81" s="931">
        <f t="shared" si="25"/>
        <v>0</v>
      </c>
      <c r="M81" s="933">
        <f>G81*(100%-$C$3)</f>
        <v>1158.0999999999999</v>
      </c>
      <c r="N81" s="430">
        <f t="shared" si="27"/>
        <v>362</v>
      </c>
      <c r="O81" s="935">
        <f t="shared" si="26"/>
        <v>0</v>
      </c>
      <c r="P81" s="484" t="s">
        <v>300</v>
      </c>
      <c r="Q81" s="116">
        <v>8.4000000000000005E-2</v>
      </c>
      <c r="R81" s="239">
        <v>12.5</v>
      </c>
      <c r="S81" s="75"/>
      <c r="T81" s="74"/>
      <c r="U81" s="74"/>
      <c r="V81" s="74"/>
      <c r="W81" s="74"/>
      <c r="X81" s="74"/>
      <c r="Y81" s="74"/>
      <c r="Z81" s="74"/>
      <c r="AA81" s="74"/>
      <c r="AB81" s="74"/>
      <c r="AC81" s="74"/>
      <c r="AD81" s="74"/>
      <c r="AE81" s="74"/>
      <c r="AF81" s="74"/>
      <c r="AG81" s="74"/>
      <c r="AH81" s="74"/>
      <c r="AI81" s="74"/>
      <c r="AJ81" s="74"/>
      <c r="AK81" s="74"/>
      <c r="AL81" s="74"/>
      <c r="AM81" s="74"/>
      <c r="AN81" s="74"/>
      <c r="AO81" s="74"/>
      <c r="AP81" s="74"/>
      <c r="AQ81" s="74"/>
      <c r="AR81" s="74"/>
      <c r="AS81" s="74"/>
      <c r="AT81" s="74"/>
      <c r="AU81" s="74"/>
      <c r="AV81" s="74"/>
      <c r="AW81" s="74"/>
      <c r="AX81" s="74"/>
      <c r="AY81" s="74"/>
      <c r="AZ81" s="74"/>
      <c r="BA81" s="74"/>
      <c r="BB81" s="74"/>
      <c r="BC81" s="74"/>
      <c r="BD81" s="74"/>
      <c r="BE81" s="74"/>
      <c r="BF81" s="74"/>
    </row>
    <row r="82" spans="1:58" s="1" customFormat="1" ht="17.25" customHeight="1">
      <c r="A82" s="434" t="s">
        <v>1474</v>
      </c>
      <c r="B82" s="435" t="s">
        <v>656</v>
      </c>
      <c r="C82" s="980"/>
      <c r="D82" s="980"/>
      <c r="E82" s="843"/>
      <c r="F82" s="843"/>
      <c r="G82" s="938"/>
      <c r="H82" s="430">
        <v>796.09999999999991</v>
      </c>
      <c r="I82" s="940"/>
      <c r="J82" s="673">
        <v>55800</v>
      </c>
      <c r="K82" s="942"/>
      <c r="L82" s="932"/>
      <c r="M82" s="934"/>
      <c r="N82" s="430">
        <f t="shared" si="27"/>
        <v>796.09999999999991</v>
      </c>
      <c r="O82" s="936"/>
      <c r="P82" s="484" t="s">
        <v>296</v>
      </c>
      <c r="Q82" s="116">
        <v>0.17599999999999999</v>
      </c>
      <c r="R82" s="239">
        <v>29</v>
      </c>
      <c r="S82" s="75"/>
      <c r="T82" s="74"/>
      <c r="U82" s="74"/>
      <c r="V82" s="74"/>
      <c r="W82" s="74"/>
      <c r="Y82" s="74"/>
      <c r="Z82" s="74"/>
      <c r="AA82" s="74"/>
      <c r="AB82" s="74"/>
      <c r="AC82" s="74"/>
      <c r="AD82" s="74"/>
      <c r="AE82" s="74"/>
      <c r="AF82" s="74"/>
      <c r="AG82" s="74"/>
      <c r="AH82" s="74"/>
      <c r="AI82" s="74"/>
      <c r="AJ82" s="74"/>
      <c r="AK82" s="74"/>
      <c r="AL82" s="74"/>
      <c r="AM82" s="74"/>
      <c r="AN82" s="74"/>
      <c r="AO82" s="74"/>
      <c r="AP82" s="74"/>
      <c r="AQ82" s="74"/>
      <c r="AR82" s="74"/>
      <c r="AS82" s="74"/>
      <c r="AT82" s="74"/>
      <c r="AU82" s="74"/>
      <c r="AV82" s="74"/>
      <c r="AW82" s="74"/>
      <c r="AX82" s="74"/>
      <c r="AY82" s="74"/>
      <c r="AZ82" s="74"/>
      <c r="BA82" s="74"/>
      <c r="BB82" s="74"/>
      <c r="BC82" s="74"/>
      <c r="BD82" s="74"/>
      <c r="BE82" s="74"/>
      <c r="BF82" s="74"/>
    </row>
    <row r="83" spans="1:58" s="1" customFormat="1" ht="17.25" customHeight="1">
      <c r="A83" s="428" t="s">
        <v>1317</v>
      </c>
      <c r="B83" s="429" t="s">
        <v>756</v>
      </c>
      <c r="C83" s="979" t="s">
        <v>320</v>
      </c>
      <c r="D83" s="979" t="s">
        <v>321</v>
      </c>
      <c r="E83" s="842" t="s">
        <v>543</v>
      </c>
      <c r="F83" s="842" t="s">
        <v>544</v>
      </c>
      <c r="G83" s="937">
        <v>1641.01</v>
      </c>
      <c r="H83" s="430">
        <v>542</v>
      </c>
      <c r="I83" s="939">
        <v>114200</v>
      </c>
      <c r="J83" s="673">
        <v>37100</v>
      </c>
      <c r="K83" s="941"/>
      <c r="L83" s="931">
        <f t="shared" si="25"/>
        <v>0</v>
      </c>
      <c r="M83" s="933">
        <f>G83*(100%-$C$3)</f>
        <v>1641.01</v>
      </c>
      <c r="N83" s="430">
        <f t="shared" si="27"/>
        <v>542</v>
      </c>
      <c r="O83" s="935">
        <f t="shared" si="26"/>
        <v>0</v>
      </c>
      <c r="P83" s="484" t="s">
        <v>300</v>
      </c>
      <c r="Q83" s="116">
        <v>8.4000000000000005E-2</v>
      </c>
      <c r="R83" s="504">
        <v>13</v>
      </c>
      <c r="S83" s="75"/>
      <c r="T83" s="74"/>
      <c r="U83" s="74"/>
      <c r="V83" s="74"/>
      <c r="W83" s="74"/>
      <c r="X83" s="74"/>
      <c r="Y83" s="74"/>
      <c r="Z83" s="74"/>
      <c r="AA83" s="74"/>
      <c r="AB83" s="74"/>
      <c r="AC83" s="74"/>
      <c r="AD83" s="74"/>
      <c r="AE83" s="74"/>
      <c r="AF83" s="74"/>
      <c r="AG83" s="74"/>
      <c r="AH83" s="74"/>
      <c r="AI83" s="74"/>
      <c r="AJ83" s="74"/>
      <c r="AK83" s="74"/>
      <c r="AL83" s="74"/>
      <c r="AM83" s="74"/>
      <c r="AN83" s="74"/>
      <c r="AO83" s="74"/>
      <c r="AP83" s="74"/>
      <c r="AQ83" s="74"/>
      <c r="AR83" s="74"/>
      <c r="AS83" s="74"/>
      <c r="AT83" s="74"/>
      <c r="AU83" s="74"/>
      <c r="AV83" s="74"/>
      <c r="AW83" s="74"/>
      <c r="AX83" s="74"/>
      <c r="AY83" s="74"/>
      <c r="AZ83" s="74"/>
      <c r="BA83" s="74"/>
      <c r="BB83" s="74"/>
      <c r="BC83" s="74"/>
      <c r="BD83" s="74"/>
      <c r="BE83" s="74"/>
      <c r="BF83" s="74"/>
    </row>
    <row r="84" spans="1:58" s="1" customFormat="1" ht="17.25" customHeight="1">
      <c r="A84" s="434" t="s">
        <v>1290</v>
      </c>
      <c r="B84" s="435" t="s">
        <v>657</v>
      </c>
      <c r="C84" s="980"/>
      <c r="D84" s="980"/>
      <c r="E84" s="843"/>
      <c r="F84" s="843"/>
      <c r="G84" s="938"/>
      <c r="H84" s="430">
        <v>1099.01</v>
      </c>
      <c r="I84" s="940"/>
      <c r="J84" s="673">
        <v>77100</v>
      </c>
      <c r="K84" s="942"/>
      <c r="L84" s="932"/>
      <c r="M84" s="934"/>
      <c r="N84" s="430">
        <f t="shared" si="27"/>
        <v>1099.01</v>
      </c>
      <c r="O84" s="936"/>
      <c r="P84" s="484" t="s">
        <v>298</v>
      </c>
      <c r="Q84" s="116">
        <v>0.21199999999999999</v>
      </c>
      <c r="R84" s="504">
        <v>35</v>
      </c>
      <c r="S84" s="75"/>
      <c r="T84" s="74"/>
      <c r="U84" s="74"/>
      <c r="V84" s="74"/>
      <c r="W84" s="74"/>
      <c r="Y84" s="74"/>
      <c r="Z84" s="74"/>
      <c r="AA84" s="74"/>
      <c r="AB84" s="74"/>
      <c r="AC84" s="74"/>
      <c r="AD84" s="74"/>
      <c r="AE84" s="74"/>
      <c r="AF84" s="74"/>
      <c r="AG84" s="74"/>
      <c r="AH84" s="74"/>
      <c r="AI84" s="74"/>
      <c r="AJ84" s="74"/>
      <c r="AK84" s="74"/>
      <c r="AL84" s="74"/>
      <c r="AM84" s="74"/>
      <c r="AN84" s="74"/>
      <c r="AO84" s="74"/>
      <c r="AP84" s="74"/>
      <c r="AQ84" s="74"/>
      <c r="AR84" s="74"/>
      <c r="AS84" s="74"/>
      <c r="AT84" s="74"/>
      <c r="AU84" s="74"/>
      <c r="AV84" s="74"/>
      <c r="AW84" s="74"/>
      <c r="AX84" s="74"/>
      <c r="AY84" s="74"/>
      <c r="AZ84" s="74"/>
      <c r="BA84" s="74"/>
      <c r="BB84" s="74"/>
      <c r="BC84" s="74"/>
      <c r="BD84" s="74"/>
      <c r="BE84" s="74"/>
      <c r="BF84" s="74"/>
    </row>
    <row r="85" spans="1:58" s="1" customFormat="1" ht="17.25" customHeight="1">
      <c r="A85" s="428" t="s">
        <v>1318</v>
      </c>
      <c r="B85" s="429" t="s">
        <v>756</v>
      </c>
      <c r="C85" s="979" t="s">
        <v>320</v>
      </c>
      <c r="D85" s="979" t="s">
        <v>321</v>
      </c>
      <c r="E85" s="842" t="s">
        <v>543</v>
      </c>
      <c r="F85" s="842" t="s">
        <v>544</v>
      </c>
      <c r="G85" s="937">
        <v>1585.72</v>
      </c>
      <c r="H85" s="430">
        <v>542</v>
      </c>
      <c r="I85" s="939">
        <v>110300</v>
      </c>
      <c r="J85" s="673">
        <v>37100</v>
      </c>
      <c r="K85" s="941"/>
      <c r="L85" s="931">
        <f t="shared" si="25"/>
        <v>0</v>
      </c>
      <c r="M85" s="933">
        <f>G85*(100%-$C$3)</f>
        <v>1585.72</v>
      </c>
      <c r="N85" s="430">
        <f t="shared" si="27"/>
        <v>542</v>
      </c>
      <c r="O85" s="935">
        <f t="shared" si="26"/>
        <v>0</v>
      </c>
      <c r="P85" s="484" t="s">
        <v>300</v>
      </c>
      <c r="Q85" s="116">
        <v>8.4000000000000005E-2</v>
      </c>
      <c r="R85" s="504">
        <v>13</v>
      </c>
      <c r="S85" s="75"/>
      <c r="T85" s="74"/>
      <c r="U85" s="74"/>
      <c r="V85" s="74"/>
      <c r="W85" s="74"/>
      <c r="X85" s="74"/>
      <c r="Y85" s="74"/>
      <c r="Z85" s="74"/>
      <c r="AA85" s="74"/>
      <c r="AB85" s="74"/>
      <c r="AC85" s="74"/>
      <c r="AD85" s="74"/>
      <c r="AE85" s="74"/>
      <c r="AF85" s="74"/>
      <c r="AG85" s="74"/>
      <c r="AH85" s="74"/>
      <c r="AI85" s="74"/>
      <c r="AJ85" s="74"/>
      <c r="AK85" s="74"/>
      <c r="AL85" s="74"/>
      <c r="AM85" s="74"/>
      <c r="AN85" s="74"/>
      <c r="AO85" s="74"/>
      <c r="AP85" s="74"/>
      <c r="AQ85" s="74"/>
      <c r="AR85" s="74"/>
      <c r="AS85" s="74"/>
      <c r="AT85" s="74"/>
      <c r="AU85" s="74"/>
      <c r="AV85" s="74"/>
      <c r="AW85" s="74"/>
      <c r="AX85" s="74"/>
      <c r="AY85" s="74"/>
      <c r="AZ85" s="74"/>
      <c r="BA85" s="74"/>
      <c r="BB85" s="74"/>
      <c r="BC85" s="74"/>
      <c r="BD85" s="74"/>
      <c r="BE85" s="74"/>
      <c r="BF85" s="74"/>
    </row>
    <row r="86" spans="1:58" s="1" customFormat="1" ht="17.25" customHeight="1">
      <c r="A86" s="434" t="s">
        <v>1289</v>
      </c>
      <c r="B86" s="435" t="s">
        <v>658</v>
      </c>
      <c r="C86" s="980"/>
      <c r="D86" s="980"/>
      <c r="E86" s="843"/>
      <c r="F86" s="843"/>
      <c r="G86" s="938"/>
      <c r="H86" s="430">
        <v>1043.72</v>
      </c>
      <c r="I86" s="940"/>
      <c r="J86" s="673">
        <v>73200</v>
      </c>
      <c r="K86" s="942"/>
      <c r="L86" s="932"/>
      <c r="M86" s="934"/>
      <c r="N86" s="430">
        <f t="shared" si="27"/>
        <v>1043.72</v>
      </c>
      <c r="O86" s="936"/>
      <c r="P86" s="484" t="s">
        <v>298</v>
      </c>
      <c r="Q86" s="116">
        <v>0.21199999999999999</v>
      </c>
      <c r="R86" s="504">
        <v>35</v>
      </c>
      <c r="S86" s="75"/>
      <c r="T86" s="74"/>
      <c r="U86" s="74"/>
      <c r="V86" s="74"/>
      <c r="W86" s="74"/>
      <c r="Y86" s="74"/>
      <c r="Z86" s="74"/>
      <c r="AA86" s="74"/>
      <c r="AB86" s="74"/>
      <c r="AC86" s="74"/>
      <c r="AD86" s="74"/>
      <c r="AE86" s="74"/>
      <c r="AF86" s="74"/>
      <c r="AG86" s="74"/>
      <c r="AH86" s="74"/>
      <c r="AI86" s="74"/>
      <c r="AJ86" s="74"/>
      <c r="AK86" s="74"/>
      <c r="AL86" s="74"/>
      <c r="AM86" s="74"/>
      <c r="AN86" s="74"/>
      <c r="AO86" s="74"/>
      <c r="AP86" s="74"/>
      <c r="AQ86" s="74"/>
      <c r="AR86" s="74"/>
      <c r="AS86" s="74"/>
      <c r="AT86" s="74"/>
      <c r="AU86" s="74"/>
      <c r="AV86" s="74"/>
      <c r="AW86" s="74"/>
      <c r="AX86" s="74"/>
      <c r="AY86" s="74"/>
      <c r="AZ86" s="74"/>
      <c r="BA86" s="74"/>
      <c r="BB86" s="74"/>
      <c r="BC86" s="74"/>
      <c r="BD86" s="74"/>
      <c r="BE86" s="74"/>
      <c r="BF86" s="74"/>
    </row>
    <row r="87" spans="1:58" s="1" customFormat="1" ht="17.25" customHeight="1">
      <c r="A87" s="428" t="s">
        <v>1319</v>
      </c>
      <c r="B87" s="429" t="s">
        <v>756</v>
      </c>
      <c r="C87" s="979" t="s">
        <v>320</v>
      </c>
      <c r="D87" s="979" t="s">
        <v>321</v>
      </c>
      <c r="E87" s="842" t="s">
        <v>543</v>
      </c>
      <c r="F87" s="842" t="s">
        <v>544</v>
      </c>
      <c r="G87" s="937">
        <v>1398.52</v>
      </c>
      <c r="H87" s="430">
        <v>542</v>
      </c>
      <c r="I87" s="939">
        <v>97200</v>
      </c>
      <c r="J87" s="673">
        <v>37100</v>
      </c>
      <c r="K87" s="941"/>
      <c r="L87" s="931">
        <f t="shared" si="25"/>
        <v>0</v>
      </c>
      <c r="M87" s="933">
        <f>G87*(100%-$C$3)</f>
        <v>1398.52</v>
      </c>
      <c r="N87" s="430">
        <f t="shared" si="27"/>
        <v>542</v>
      </c>
      <c r="O87" s="935">
        <f t="shared" si="26"/>
        <v>0</v>
      </c>
      <c r="P87" s="484" t="s">
        <v>300</v>
      </c>
      <c r="Q87" s="116">
        <v>8.4000000000000005E-2</v>
      </c>
      <c r="R87" s="504">
        <v>13</v>
      </c>
      <c r="S87" s="75"/>
      <c r="T87" s="74"/>
      <c r="U87" s="74"/>
      <c r="V87" s="74"/>
      <c r="W87" s="74"/>
      <c r="X87" s="74"/>
      <c r="Y87" s="74"/>
      <c r="Z87" s="74"/>
      <c r="AA87" s="74"/>
      <c r="AB87" s="74"/>
      <c r="AC87" s="74"/>
      <c r="AD87" s="74"/>
      <c r="AE87" s="74"/>
      <c r="AF87" s="74"/>
      <c r="AG87" s="74"/>
      <c r="AH87" s="74"/>
      <c r="AI87" s="74"/>
      <c r="AJ87" s="74"/>
      <c r="AK87" s="74"/>
      <c r="AL87" s="74"/>
      <c r="AM87" s="74"/>
      <c r="AN87" s="74"/>
      <c r="AO87" s="74"/>
      <c r="AP87" s="74"/>
      <c r="AQ87" s="74"/>
      <c r="AR87" s="74"/>
      <c r="AS87" s="74"/>
      <c r="AT87" s="74"/>
      <c r="AU87" s="74"/>
      <c r="AV87" s="74"/>
      <c r="AW87" s="74"/>
      <c r="AX87" s="74"/>
      <c r="AY87" s="74"/>
      <c r="AZ87" s="74"/>
      <c r="BA87" s="74"/>
      <c r="BB87" s="74"/>
      <c r="BC87" s="74"/>
      <c r="BD87" s="74"/>
      <c r="BE87" s="74"/>
      <c r="BF87" s="74"/>
    </row>
    <row r="88" spans="1:58" s="1" customFormat="1" ht="17.25" customHeight="1">
      <c r="A88" s="434" t="s">
        <v>1288</v>
      </c>
      <c r="B88" s="435" t="s">
        <v>659</v>
      </c>
      <c r="C88" s="980"/>
      <c r="D88" s="980"/>
      <c r="E88" s="843"/>
      <c r="F88" s="843"/>
      <c r="G88" s="938"/>
      <c r="H88" s="430">
        <v>856.52</v>
      </c>
      <c r="I88" s="940"/>
      <c r="J88" s="673">
        <v>60100</v>
      </c>
      <c r="K88" s="942"/>
      <c r="L88" s="932"/>
      <c r="M88" s="934"/>
      <c r="N88" s="430">
        <f t="shared" si="27"/>
        <v>856.52</v>
      </c>
      <c r="O88" s="936"/>
      <c r="P88" s="484" t="s">
        <v>298</v>
      </c>
      <c r="Q88" s="116">
        <v>0.21199999999999999</v>
      </c>
      <c r="R88" s="504">
        <v>35</v>
      </c>
      <c r="S88" s="75"/>
      <c r="T88" s="74"/>
      <c r="U88" s="74"/>
      <c r="V88" s="74"/>
      <c r="W88" s="74"/>
      <c r="Y88" s="74"/>
      <c r="Z88" s="74"/>
      <c r="AA88" s="74"/>
      <c r="AB88" s="74"/>
      <c r="AC88" s="74"/>
      <c r="AD88" s="74"/>
      <c r="AE88" s="74"/>
      <c r="AF88" s="74"/>
      <c r="AG88" s="74"/>
      <c r="AH88" s="74"/>
      <c r="AI88" s="74"/>
      <c r="AJ88" s="74"/>
      <c r="AK88" s="74"/>
      <c r="AL88" s="74"/>
      <c r="AM88" s="74"/>
      <c r="AN88" s="74"/>
      <c r="AO88" s="74"/>
      <c r="AP88" s="74"/>
      <c r="AQ88" s="74"/>
      <c r="AR88" s="74"/>
      <c r="AS88" s="74"/>
      <c r="AT88" s="74"/>
      <c r="AU88" s="74"/>
      <c r="AV88" s="74"/>
      <c r="AW88" s="74"/>
      <c r="AX88" s="74"/>
      <c r="AY88" s="74"/>
      <c r="AZ88" s="74"/>
      <c r="BA88" s="74"/>
      <c r="BB88" s="74"/>
      <c r="BC88" s="74"/>
      <c r="BD88" s="74"/>
      <c r="BE88" s="74"/>
      <c r="BF88" s="74"/>
    </row>
    <row r="89" spans="1:58" s="1" customFormat="1" ht="17.25" customHeight="1">
      <c r="A89" s="428" t="s">
        <v>1320</v>
      </c>
      <c r="B89" s="429" t="s">
        <v>756</v>
      </c>
      <c r="C89" s="979" t="s">
        <v>320</v>
      </c>
      <c r="D89" s="979" t="s">
        <v>321</v>
      </c>
      <c r="E89" s="842" t="s">
        <v>543</v>
      </c>
      <c r="F89" s="842" t="s">
        <v>544</v>
      </c>
      <c r="G89" s="937">
        <v>1500.3600000000001</v>
      </c>
      <c r="H89" s="430">
        <v>542</v>
      </c>
      <c r="I89" s="939">
        <v>104300</v>
      </c>
      <c r="J89" s="673">
        <v>37100</v>
      </c>
      <c r="K89" s="941"/>
      <c r="L89" s="931">
        <f t="shared" si="25"/>
        <v>0</v>
      </c>
      <c r="M89" s="933">
        <f>G89*(100%-$C$3)</f>
        <v>1500.3600000000001</v>
      </c>
      <c r="N89" s="430">
        <f t="shared" si="27"/>
        <v>542</v>
      </c>
      <c r="O89" s="935">
        <f t="shared" si="26"/>
        <v>0</v>
      </c>
      <c r="P89" s="484" t="s">
        <v>300</v>
      </c>
      <c r="Q89" s="116">
        <v>8.4000000000000005E-2</v>
      </c>
      <c r="R89" s="504">
        <v>13</v>
      </c>
      <c r="S89" s="75"/>
      <c r="T89" s="74"/>
      <c r="U89" s="74"/>
      <c r="V89" s="74"/>
      <c r="W89" s="74"/>
      <c r="X89" s="74"/>
      <c r="Y89" s="74"/>
      <c r="Z89" s="74"/>
      <c r="AA89" s="74"/>
      <c r="AB89" s="74"/>
      <c r="AC89" s="74"/>
      <c r="AD89" s="74"/>
      <c r="AE89" s="74"/>
      <c r="AF89" s="74"/>
      <c r="AG89" s="74"/>
      <c r="AH89" s="74"/>
      <c r="AI89" s="74"/>
      <c r="AJ89" s="74"/>
      <c r="AK89" s="74"/>
      <c r="AL89" s="74"/>
      <c r="AM89" s="74"/>
      <c r="AN89" s="74"/>
      <c r="AO89" s="74"/>
      <c r="AP89" s="74"/>
      <c r="AQ89" s="74"/>
      <c r="AR89" s="74"/>
      <c r="AS89" s="74"/>
      <c r="AT89" s="74"/>
      <c r="AU89" s="74"/>
      <c r="AV89" s="74"/>
      <c r="AW89" s="74"/>
      <c r="AX89" s="74"/>
      <c r="AY89" s="74"/>
      <c r="AZ89" s="74"/>
      <c r="BA89" s="74"/>
      <c r="BB89" s="74"/>
      <c r="BC89" s="74"/>
      <c r="BD89" s="74"/>
      <c r="BE89" s="74"/>
      <c r="BF89" s="74"/>
    </row>
    <row r="90" spans="1:58" s="1" customFormat="1" ht="17.25" customHeight="1">
      <c r="A90" s="434" t="s">
        <v>1474</v>
      </c>
      <c r="B90" s="435" t="s">
        <v>660</v>
      </c>
      <c r="C90" s="980"/>
      <c r="D90" s="980"/>
      <c r="E90" s="843"/>
      <c r="F90" s="843"/>
      <c r="G90" s="938"/>
      <c r="H90" s="430">
        <v>958.36</v>
      </c>
      <c r="I90" s="940"/>
      <c r="J90" s="673">
        <v>67200</v>
      </c>
      <c r="K90" s="942"/>
      <c r="L90" s="932"/>
      <c r="M90" s="934"/>
      <c r="N90" s="430">
        <f t="shared" si="27"/>
        <v>958.36</v>
      </c>
      <c r="O90" s="936"/>
      <c r="P90" s="484" t="s">
        <v>298</v>
      </c>
      <c r="Q90" s="116">
        <v>0.21199999999999999</v>
      </c>
      <c r="R90" s="504">
        <v>35</v>
      </c>
      <c r="S90" s="75"/>
      <c r="T90" s="74"/>
      <c r="U90" s="74"/>
      <c r="V90" s="74"/>
      <c r="W90" s="74"/>
      <c r="Y90" s="74"/>
      <c r="Z90" s="74"/>
      <c r="AA90" s="74"/>
      <c r="AB90" s="74"/>
      <c r="AC90" s="74"/>
      <c r="AD90" s="74"/>
      <c r="AE90" s="74"/>
      <c r="AF90" s="74"/>
      <c r="AG90" s="74"/>
      <c r="AH90" s="74"/>
      <c r="AI90" s="74"/>
      <c r="AJ90" s="74"/>
      <c r="AK90" s="74"/>
      <c r="AL90" s="74"/>
      <c r="AM90" s="74"/>
      <c r="AN90" s="74"/>
      <c r="AO90" s="74"/>
      <c r="AP90" s="74"/>
      <c r="AQ90" s="74"/>
      <c r="AR90" s="74"/>
      <c r="AS90" s="74"/>
      <c r="AT90" s="74"/>
      <c r="AU90" s="74"/>
      <c r="AV90" s="74"/>
      <c r="AW90" s="74"/>
      <c r="AX90" s="74"/>
      <c r="AY90" s="74"/>
      <c r="AZ90" s="74"/>
      <c r="BA90" s="74"/>
      <c r="BB90" s="74"/>
      <c r="BC90" s="74"/>
      <c r="BD90" s="74"/>
      <c r="BE90" s="74"/>
      <c r="BF90" s="74"/>
    </row>
    <row r="91" spans="1:58" s="1" customFormat="1" ht="17.25" customHeight="1">
      <c r="A91" s="428" t="s">
        <v>1969</v>
      </c>
      <c r="B91" s="429" t="s">
        <v>1977</v>
      </c>
      <c r="C91" s="979" t="s">
        <v>322</v>
      </c>
      <c r="D91" s="979" t="s">
        <v>323</v>
      </c>
      <c r="E91" s="842" t="s">
        <v>543</v>
      </c>
      <c r="F91" s="842" t="s">
        <v>544</v>
      </c>
      <c r="G91" s="937">
        <v>1984.66</v>
      </c>
      <c r="H91" s="430">
        <v>890</v>
      </c>
      <c r="I91" s="939">
        <v>137800</v>
      </c>
      <c r="J91" s="673">
        <v>61000</v>
      </c>
      <c r="K91" s="941"/>
      <c r="L91" s="931">
        <f t="shared" si="25"/>
        <v>0</v>
      </c>
      <c r="M91" s="933">
        <f>G91*(100%-$C$3)</f>
        <v>1984.66</v>
      </c>
      <c r="N91" s="430">
        <f t="shared" si="27"/>
        <v>890</v>
      </c>
      <c r="O91" s="935">
        <f t="shared" si="26"/>
        <v>0</v>
      </c>
      <c r="P91" s="484" t="s">
        <v>301</v>
      </c>
      <c r="Q91" s="116">
        <v>0.12</v>
      </c>
      <c r="R91" s="239">
        <v>18</v>
      </c>
      <c r="S91" s="75"/>
      <c r="T91" s="74"/>
      <c r="U91" s="74"/>
      <c r="V91" s="74"/>
      <c r="W91" s="74"/>
      <c r="X91" s="74"/>
      <c r="Y91" s="74"/>
      <c r="Z91" s="74"/>
      <c r="AA91" s="74"/>
      <c r="AB91" s="74"/>
      <c r="AC91" s="74"/>
      <c r="AD91" s="74"/>
      <c r="AE91" s="74"/>
      <c r="AF91" s="74"/>
      <c r="AG91" s="74"/>
      <c r="AH91" s="74"/>
      <c r="AI91" s="74"/>
      <c r="AJ91" s="74"/>
      <c r="AK91" s="74"/>
      <c r="AL91" s="74"/>
      <c r="AM91" s="74"/>
      <c r="AN91" s="74"/>
      <c r="AO91" s="74"/>
      <c r="AP91" s="74"/>
      <c r="AQ91" s="74"/>
      <c r="AR91" s="74"/>
      <c r="AS91" s="74"/>
      <c r="AT91" s="74"/>
      <c r="AU91" s="74"/>
      <c r="AV91" s="74"/>
      <c r="AW91" s="74"/>
      <c r="AX91" s="74"/>
      <c r="AY91" s="74"/>
      <c r="AZ91" s="74"/>
      <c r="BA91" s="74"/>
      <c r="BB91" s="74"/>
      <c r="BC91" s="74"/>
      <c r="BD91" s="74"/>
      <c r="BE91" s="74"/>
      <c r="BF91" s="74"/>
    </row>
    <row r="92" spans="1:58" s="1" customFormat="1" ht="17.25" customHeight="1">
      <c r="A92" s="434" t="s">
        <v>1290</v>
      </c>
      <c r="B92" s="435" t="s">
        <v>661</v>
      </c>
      <c r="C92" s="980"/>
      <c r="D92" s="980"/>
      <c r="E92" s="843"/>
      <c r="F92" s="843"/>
      <c r="G92" s="938"/>
      <c r="H92" s="430">
        <v>1094.6600000000001</v>
      </c>
      <c r="I92" s="940"/>
      <c r="J92" s="673">
        <v>76800</v>
      </c>
      <c r="K92" s="942"/>
      <c r="L92" s="932"/>
      <c r="M92" s="934"/>
      <c r="N92" s="430">
        <f t="shared" ref="N92:N114" si="28">H92*(100%-$C$3)</f>
        <v>1094.6600000000001</v>
      </c>
      <c r="O92" s="936"/>
      <c r="P92" s="484" t="s">
        <v>299</v>
      </c>
      <c r="Q92" s="116">
        <v>0.24399999999999999</v>
      </c>
      <c r="R92" s="239">
        <v>40</v>
      </c>
      <c r="S92" s="75"/>
      <c r="T92" s="74"/>
      <c r="U92" s="74"/>
      <c r="V92" s="74"/>
      <c r="W92" s="74"/>
      <c r="Y92" s="74"/>
      <c r="Z92" s="74"/>
      <c r="AA92" s="74"/>
      <c r="AB92" s="74"/>
      <c r="AC92" s="74"/>
      <c r="AD92" s="74"/>
      <c r="AE92" s="74"/>
      <c r="AF92" s="74"/>
      <c r="AG92" s="74"/>
      <c r="AH92" s="74"/>
      <c r="AI92" s="74"/>
      <c r="AJ92" s="74"/>
      <c r="AK92" s="74"/>
      <c r="AL92" s="74"/>
      <c r="AM92" s="74"/>
      <c r="AN92" s="74"/>
      <c r="AO92" s="74"/>
      <c r="AP92" s="74"/>
      <c r="AQ92" s="74"/>
      <c r="AR92" s="74"/>
      <c r="AS92" s="74"/>
      <c r="AT92" s="74"/>
      <c r="AU92" s="74"/>
      <c r="AV92" s="74"/>
      <c r="AW92" s="74"/>
      <c r="AX92" s="74"/>
      <c r="AY92" s="74"/>
      <c r="AZ92" s="74"/>
      <c r="BA92" s="74"/>
      <c r="BB92" s="74"/>
      <c r="BC92" s="74"/>
      <c r="BD92" s="74"/>
      <c r="BE92" s="74"/>
      <c r="BF92" s="74"/>
    </row>
    <row r="93" spans="1:58" s="1" customFormat="1" ht="17.25" customHeight="1">
      <c r="A93" s="428" t="s">
        <v>1970</v>
      </c>
      <c r="B93" s="429" t="s">
        <v>1977</v>
      </c>
      <c r="C93" s="979" t="s">
        <v>322</v>
      </c>
      <c r="D93" s="979" t="s">
        <v>323</v>
      </c>
      <c r="E93" s="842" t="s">
        <v>543</v>
      </c>
      <c r="F93" s="842" t="s">
        <v>544</v>
      </c>
      <c r="G93" s="937">
        <v>1928.8</v>
      </c>
      <c r="H93" s="430">
        <v>890</v>
      </c>
      <c r="I93" s="939">
        <v>133800</v>
      </c>
      <c r="J93" s="673">
        <v>61000</v>
      </c>
      <c r="K93" s="941"/>
      <c r="L93" s="931">
        <f t="shared" si="25"/>
        <v>0</v>
      </c>
      <c r="M93" s="933">
        <f>G93*(100%-$C$3)</f>
        <v>1928.8</v>
      </c>
      <c r="N93" s="430">
        <f t="shared" si="28"/>
        <v>890</v>
      </c>
      <c r="O93" s="935">
        <f t="shared" si="26"/>
        <v>0</v>
      </c>
      <c r="P93" s="484" t="s">
        <v>301</v>
      </c>
      <c r="Q93" s="116">
        <v>0.12</v>
      </c>
      <c r="R93" s="239">
        <v>18</v>
      </c>
      <c r="S93" s="75"/>
      <c r="T93" s="74"/>
      <c r="U93" s="74"/>
      <c r="V93" s="74"/>
      <c r="W93" s="74"/>
      <c r="X93" s="74"/>
      <c r="Y93" s="74"/>
      <c r="Z93" s="74"/>
      <c r="AA93" s="74"/>
      <c r="AB93" s="74"/>
      <c r="AC93" s="74"/>
      <c r="AD93" s="74"/>
      <c r="AE93" s="74"/>
      <c r="AF93" s="74"/>
      <c r="AG93" s="74"/>
      <c r="AH93" s="74"/>
      <c r="AI93" s="74"/>
      <c r="AJ93" s="74"/>
      <c r="AK93" s="74"/>
      <c r="AL93" s="74"/>
      <c r="AM93" s="74"/>
      <c r="AN93" s="74"/>
      <c r="AO93" s="74"/>
      <c r="AP93" s="74"/>
      <c r="AQ93" s="74"/>
      <c r="AR93" s="74"/>
      <c r="AS93" s="74"/>
      <c r="AT93" s="74"/>
      <c r="AU93" s="74"/>
      <c r="AV93" s="74"/>
      <c r="AW93" s="74"/>
      <c r="AX93" s="74"/>
      <c r="AY93" s="74"/>
      <c r="AZ93" s="74"/>
      <c r="BA93" s="74"/>
      <c r="BB93" s="74"/>
      <c r="BC93" s="74"/>
      <c r="BD93" s="74"/>
      <c r="BE93" s="74"/>
      <c r="BF93" s="74"/>
    </row>
    <row r="94" spans="1:58" s="1" customFormat="1" ht="17.25" customHeight="1">
      <c r="A94" s="434" t="s">
        <v>1289</v>
      </c>
      <c r="B94" s="435" t="s">
        <v>662</v>
      </c>
      <c r="C94" s="980"/>
      <c r="D94" s="980"/>
      <c r="E94" s="843"/>
      <c r="F94" s="843"/>
      <c r="G94" s="938"/>
      <c r="H94" s="430">
        <v>1038.8</v>
      </c>
      <c r="I94" s="940"/>
      <c r="J94" s="673">
        <v>72800</v>
      </c>
      <c r="K94" s="942"/>
      <c r="L94" s="932"/>
      <c r="M94" s="934"/>
      <c r="N94" s="430">
        <f t="shared" si="28"/>
        <v>1038.8</v>
      </c>
      <c r="O94" s="936"/>
      <c r="P94" s="484" t="s">
        <v>299</v>
      </c>
      <c r="Q94" s="116">
        <v>0.24399999999999999</v>
      </c>
      <c r="R94" s="239">
        <v>40</v>
      </c>
      <c r="S94" s="75"/>
      <c r="T94" s="74"/>
      <c r="U94" s="74"/>
      <c r="V94" s="74"/>
      <c r="W94" s="74"/>
      <c r="Y94" s="74"/>
      <c r="Z94" s="74"/>
      <c r="AA94" s="74"/>
      <c r="AB94" s="74"/>
      <c r="AC94" s="74"/>
      <c r="AD94" s="74"/>
      <c r="AE94" s="74"/>
      <c r="AF94" s="74"/>
      <c r="AG94" s="74"/>
      <c r="AH94" s="74"/>
      <c r="AI94" s="74"/>
      <c r="AJ94" s="74"/>
      <c r="AK94" s="74"/>
      <c r="AL94" s="74"/>
      <c r="AM94" s="74"/>
      <c r="AN94" s="74"/>
      <c r="AO94" s="74"/>
      <c r="AP94" s="74"/>
      <c r="AQ94" s="74"/>
      <c r="AR94" s="74"/>
      <c r="AS94" s="74"/>
      <c r="AT94" s="74"/>
      <c r="AU94" s="74"/>
      <c r="AV94" s="74"/>
      <c r="AW94" s="74"/>
      <c r="AX94" s="74"/>
      <c r="AY94" s="74"/>
      <c r="AZ94" s="74"/>
      <c r="BA94" s="74"/>
      <c r="BB94" s="74"/>
      <c r="BC94" s="74"/>
      <c r="BD94" s="74"/>
      <c r="BE94" s="74"/>
      <c r="BF94" s="74"/>
    </row>
    <row r="95" spans="1:58" s="1" customFormat="1" ht="17.25" customHeight="1">
      <c r="A95" s="428" t="s">
        <v>1971</v>
      </c>
      <c r="B95" s="429" t="s">
        <v>1977</v>
      </c>
      <c r="C95" s="979" t="s">
        <v>322</v>
      </c>
      <c r="D95" s="979" t="s">
        <v>323</v>
      </c>
      <c r="E95" s="842" t="s">
        <v>543</v>
      </c>
      <c r="F95" s="842" t="s">
        <v>544</v>
      </c>
      <c r="G95" s="937">
        <v>1748</v>
      </c>
      <c r="H95" s="430">
        <v>890</v>
      </c>
      <c r="I95" s="939">
        <v>121200</v>
      </c>
      <c r="J95" s="673">
        <v>61000</v>
      </c>
      <c r="K95" s="941"/>
      <c r="L95" s="931">
        <f t="shared" si="25"/>
        <v>0</v>
      </c>
      <c r="M95" s="933">
        <f>G95*(100%-$C$3)</f>
        <v>1748</v>
      </c>
      <c r="N95" s="430">
        <f t="shared" si="28"/>
        <v>890</v>
      </c>
      <c r="O95" s="935">
        <f t="shared" si="26"/>
        <v>0</v>
      </c>
      <c r="P95" s="484" t="s">
        <v>301</v>
      </c>
      <c r="Q95" s="116">
        <v>0.12</v>
      </c>
      <c r="R95" s="239">
        <v>18</v>
      </c>
      <c r="S95" s="75"/>
      <c r="T95" s="74"/>
      <c r="U95" s="74"/>
      <c r="V95" s="74"/>
      <c r="W95" s="74"/>
      <c r="X95" s="74"/>
      <c r="Y95" s="74"/>
      <c r="Z95" s="74"/>
      <c r="AA95" s="74"/>
      <c r="AB95" s="74"/>
      <c r="AC95" s="74"/>
      <c r="AD95" s="74"/>
      <c r="AE95" s="74"/>
      <c r="AF95" s="74"/>
      <c r="AG95" s="74"/>
      <c r="AH95" s="74"/>
      <c r="AI95" s="74"/>
      <c r="AJ95" s="74"/>
      <c r="AK95" s="74"/>
      <c r="AL95" s="74"/>
      <c r="AM95" s="74"/>
      <c r="AN95" s="74"/>
      <c r="AO95" s="74"/>
      <c r="AP95" s="74"/>
      <c r="AQ95" s="74"/>
      <c r="AR95" s="74"/>
      <c r="AS95" s="74"/>
      <c r="AT95" s="74"/>
      <c r="AU95" s="74"/>
      <c r="AV95" s="74"/>
      <c r="AW95" s="74"/>
      <c r="AX95" s="74"/>
      <c r="AY95" s="74"/>
      <c r="AZ95" s="74"/>
      <c r="BA95" s="74"/>
      <c r="BB95" s="74"/>
      <c r="BC95" s="74"/>
      <c r="BD95" s="74"/>
      <c r="BE95" s="74"/>
      <c r="BF95" s="74"/>
    </row>
    <row r="96" spans="1:58" s="1" customFormat="1" ht="17.25" customHeight="1">
      <c r="A96" s="434" t="s">
        <v>1288</v>
      </c>
      <c r="B96" s="435" t="s">
        <v>663</v>
      </c>
      <c r="C96" s="980"/>
      <c r="D96" s="980"/>
      <c r="E96" s="843"/>
      <c r="F96" s="843"/>
      <c r="G96" s="938"/>
      <c r="H96" s="430">
        <v>858</v>
      </c>
      <c r="I96" s="940"/>
      <c r="J96" s="673">
        <v>60200</v>
      </c>
      <c r="K96" s="942"/>
      <c r="L96" s="932"/>
      <c r="M96" s="934"/>
      <c r="N96" s="430">
        <f t="shared" si="28"/>
        <v>858</v>
      </c>
      <c r="O96" s="936"/>
      <c r="P96" s="484" t="s">
        <v>299</v>
      </c>
      <c r="Q96" s="116">
        <v>0.24399999999999999</v>
      </c>
      <c r="R96" s="239">
        <v>40</v>
      </c>
      <c r="S96" s="75"/>
      <c r="T96" s="74"/>
      <c r="U96" s="74"/>
      <c r="V96" s="74"/>
      <c r="W96" s="74"/>
      <c r="Y96" s="74"/>
      <c r="Z96" s="74"/>
      <c r="AA96" s="74"/>
      <c r="AB96" s="74"/>
      <c r="AC96" s="74"/>
      <c r="AD96" s="74"/>
      <c r="AE96" s="74"/>
      <c r="AF96" s="74"/>
      <c r="AG96" s="74"/>
      <c r="AH96" s="74"/>
      <c r="AI96" s="74"/>
      <c r="AJ96" s="74"/>
      <c r="AK96" s="74"/>
      <c r="AL96" s="74"/>
      <c r="AM96" s="74"/>
      <c r="AN96" s="74"/>
      <c r="AO96" s="74"/>
      <c r="AP96" s="74"/>
      <c r="AQ96" s="74"/>
      <c r="AR96" s="74"/>
      <c r="AS96" s="74"/>
      <c r="AT96" s="74"/>
      <c r="AU96" s="74"/>
      <c r="AV96" s="74"/>
      <c r="AW96" s="74"/>
      <c r="AX96" s="74"/>
      <c r="AY96" s="74"/>
      <c r="AZ96" s="74"/>
      <c r="BA96" s="74"/>
      <c r="BB96" s="74"/>
      <c r="BC96" s="74"/>
      <c r="BD96" s="74"/>
      <c r="BE96" s="74"/>
      <c r="BF96" s="74"/>
    </row>
    <row r="97" spans="1:58" s="1" customFormat="1" ht="17.25" customHeight="1">
      <c r="A97" s="428" t="s">
        <v>1972</v>
      </c>
      <c r="B97" s="429" t="s">
        <v>1977</v>
      </c>
      <c r="C97" s="979" t="s">
        <v>322</v>
      </c>
      <c r="D97" s="979" t="s">
        <v>323</v>
      </c>
      <c r="E97" s="842" t="s">
        <v>543</v>
      </c>
      <c r="F97" s="842" t="s">
        <v>544</v>
      </c>
      <c r="G97" s="937">
        <v>1852.28</v>
      </c>
      <c r="H97" s="430">
        <v>890</v>
      </c>
      <c r="I97" s="939">
        <v>128500</v>
      </c>
      <c r="J97" s="673">
        <v>61000</v>
      </c>
      <c r="K97" s="941"/>
      <c r="L97" s="931">
        <f t="shared" si="25"/>
        <v>0</v>
      </c>
      <c r="M97" s="933">
        <f>G97*(100%-$C$3)</f>
        <v>1852.28</v>
      </c>
      <c r="N97" s="430">
        <f t="shared" si="28"/>
        <v>890</v>
      </c>
      <c r="O97" s="935">
        <f t="shared" si="26"/>
        <v>0</v>
      </c>
      <c r="P97" s="484" t="s">
        <v>301</v>
      </c>
      <c r="Q97" s="116">
        <v>0.12</v>
      </c>
      <c r="R97" s="239">
        <v>18</v>
      </c>
      <c r="S97" s="75"/>
      <c r="T97" s="74"/>
      <c r="U97" s="74"/>
      <c r="V97" s="74"/>
      <c r="W97" s="74"/>
      <c r="X97" s="74"/>
      <c r="Y97" s="74"/>
      <c r="Z97" s="74"/>
      <c r="AA97" s="74"/>
      <c r="AB97" s="74"/>
      <c r="AC97" s="74"/>
      <c r="AD97" s="74"/>
      <c r="AE97" s="74"/>
      <c r="AF97" s="74"/>
      <c r="AG97" s="74"/>
      <c r="AH97" s="74"/>
      <c r="AI97" s="74"/>
      <c r="AJ97" s="74"/>
      <c r="AK97" s="74"/>
      <c r="AL97" s="74"/>
      <c r="AM97" s="74"/>
      <c r="AN97" s="74"/>
      <c r="AO97" s="74"/>
      <c r="AP97" s="74"/>
      <c r="AQ97" s="74"/>
      <c r="AR97" s="74"/>
      <c r="AS97" s="74"/>
      <c r="AT97" s="74"/>
      <c r="AU97" s="74"/>
      <c r="AV97" s="74"/>
      <c r="AW97" s="74"/>
      <c r="AX97" s="74"/>
      <c r="AY97" s="74"/>
      <c r="AZ97" s="74"/>
      <c r="BA97" s="74"/>
      <c r="BB97" s="74"/>
      <c r="BC97" s="74"/>
      <c r="BD97" s="74"/>
      <c r="BE97" s="74"/>
      <c r="BF97" s="74"/>
    </row>
    <row r="98" spans="1:58" s="1" customFormat="1" ht="21" customHeight="1">
      <c r="A98" s="434" t="s">
        <v>1474</v>
      </c>
      <c r="B98" s="435" t="s">
        <v>664</v>
      </c>
      <c r="C98" s="980"/>
      <c r="D98" s="980"/>
      <c r="E98" s="843"/>
      <c r="F98" s="843"/>
      <c r="G98" s="938"/>
      <c r="H98" s="430">
        <v>962.28</v>
      </c>
      <c r="I98" s="940"/>
      <c r="J98" s="673">
        <v>67500</v>
      </c>
      <c r="K98" s="942"/>
      <c r="L98" s="932"/>
      <c r="M98" s="934"/>
      <c r="N98" s="430">
        <f t="shared" si="28"/>
        <v>962.28</v>
      </c>
      <c r="O98" s="936"/>
      <c r="P98" s="484" t="s">
        <v>299</v>
      </c>
      <c r="Q98" s="116">
        <v>0.24399999999999999</v>
      </c>
      <c r="R98" s="239">
        <v>40</v>
      </c>
      <c r="S98" s="75"/>
      <c r="T98" s="74"/>
      <c r="U98" s="74"/>
      <c r="V98" s="74"/>
      <c r="W98" s="74"/>
      <c r="Y98" s="74"/>
      <c r="Z98" s="74"/>
      <c r="AA98" s="74"/>
      <c r="AB98" s="74"/>
      <c r="AC98" s="74"/>
      <c r="AD98" s="74"/>
      <c r="AE98" s="74"/>
      <c r="AF98" s="74"/>
      <c r="AG98" s="74"/>
      <c r="AH98" s="74"/>
      <c r="AI98" s="74"/>
      <c r="AJ98" s="74"/>
      <c r="AK98" s="74"/>
      <c r="AL98" s="74"/>
      <c r="AM98" s="74"/>
      <c r="AN98" s="74"/>
      <c r="AO98" s="74"/>
      <c r="AP98" s="74"/>
      <c r="AQ98" s="74"/>
      <c r="AR98" s="74"/>
      <c r="AS98" s="74"/>
      <c r="AT98" s="74"/>
      <c r="AU98" s="74"/>
      <c r="AV98" s="74"/>
      <c r="AW98" s="74"/>
      <c r="AX98" s="74"/>
      <c r="AY98" s="74"/>
      <c r="AZ98" s="74"/>
      <c r="BA98" s="74"/>
      <c r="BB98" s="74"/>
      <c r="BC98" s="74"/>
      <c r="BD98" s="74"/>
      <c r="BE98" s="74"/>
      <c r="BF98" s="74"/>
    </row>
    <row r="99" spans="1:58" s="1" customFormat="1" ht="21" customHeight="1">
      <c r="A99" s="428" t="s">
        <v>1973</v>
      </c>
      <c r="B99" s="429" t="s">
        <v>1978</v>
      </c>
      <c r="C99" s="979" t="s">
        <v>324</v>
      </c>
      <c r="D99" s="979" t="s">
        <v>325</v>
      </c>
      <c r="E99" s="842" t="s">
        <v>543</v>
      </c>
      <c r="F99" s="842" t="s">
        <v>544</v>
      </c>
      <c r="G99" s="937">
        <v>2356</v>
      </c>
      <c r="H99" s="430">
        <v>1057</v>
      </c>
      <c r="I99" s="939">
        <v>163500</v>
      </c>
      <c r="J99" s="673">
        <v>72400</v>
      </c>
      <c r="K99" s="941"/>
      <c r="L99" s="931">
        <f t="shared" si="25"/>
        <v>0</v>
      </c>
      <c r="M99" s="933">
        <f>G99*(100%-$C$3)</f>
        <v>2356</v>
      </c>
      <c r="N99" s="430">
        <f t="shared" si="28"/>
        <v>1057</v>
      </c>
      <c r="O99" s="935">
        <f t="shared" si="26"/>
        <v>0</v>
      </c>
      <c r="P99" s="484" t="s">
        <v>301</v>
      </c>
      <c r="Q99" s="514">
        <v>0.12</v>
      </c>
      <c r="R99" s="504">
        <v>18</v>
      </c>
      <c r="S99" s="75"/>
      <c r="T99" s="74"/>
      <c r="U99" s="74"/>
      <c r="V99" s="74"/>
      <c r="W99" s="74"/>
      <c r="X99" s="74"/>
      <c r="Y99" s="74"/>
      <c r="Z99" s="74"/>
      <c r="AA99" s="74"/>
      <c r="AB99" s="74"/>
      <c r="AC99" s="74"/>
      <c r="AD99" s="74"/>
      <c r="AE99" s="74"/>
      <c r="AF99" s="74"/>
      <c r="AG99" s="74"/>
      <c r="AH99" s="74"/>
      <c r="AI99" s="74"/>
      <c r="AJ99" s="74"/>
      <c r="AK99" s="74"/>
      <c r="AL99" s="74"/>
      <c r="AM99" s="74"/>
      <c r="AN99" s="74"/>
      <c r="AO99" s="74"/>
      <c r="AP99" s="74"/>
      <c r="AQ99" s="74"/>
      <c r="AR99" s="74"/>
      <c r="AS99" s="74"/>
      <c r="AT99" s="74"/>
      <c r="AU99" s="74"/>
      <c r="AV99" s="74"/>
      <c r="AW99" s="74"/>
      <c r="AX99" s="74"/>
      <c r="AY99" s="74"/>
      <c r="AZ99" s="74"/>
      <c r="BA99" s="74"/>
      <c r="BB99" s="74"/>
      <c r="BC99" s="74"/>
      <c r="BD99" s="74"/>
      <c r="BE99" s="74"/>
      <c r="BF99" s="74"/>
    </row>
    <row r="100" spans="1:58" s="1" customFormat="1" ht="21" customHeight="1">
      <c r="A100" s="434" t="s">
        <v>1290</v>
      </c>
      <c r="B100" s="435" t="s">
        <v>665</v>
      </c>
      <c r="C100" s="980"/>
      <c r="D100" s="980"/>
      <c r="E100" s="843"/>
      <c r="F100" s="843"/>
      <c r="G100" s="938"/>
      <c r="H100" s="430">
        <v>1299</v>
      </c>
      <c r="I100" s="940"/>
      <c r="J100" s="673">
        <v>91100</v>
      </c>
      <c r="K100" s="942"/>
      <c r="L100" s="932"/>
      <c r="M100" s="934"/>
      <c r="N100" s="430">
        <f t="shared" si="28"/>
        <v>1299</v>
      </c>
      <c r="O100" s="936"/>
      <c r="P100" s="484" t="s">
        <v>302</v>
      </c>
      <c r="Q100" s="514">
        <v>0.33600000000000002</v>
      </c>
      <c r="R100" s="504">
        <v>46</v>
      </c>
      <c r="S100" s="75"/>
      <c r="T100" s="74"/>
      <c r="U100" s="74"/>
      <c r="V100" s="74"/>
      <c r="W100" s="74"/>
      <c r="Y100" s="74"/>
      <c r="Z100" s="74"/>
      <c r="AA100" s="74"/>
      <c r="AB100" s="74"/>
      <c r="AC100" s="74"/>
      <c r="AD100" s="74"/>
      <c r="AE100" s="74"/>
      <c r="AF100" s="74"/>
      <c r="AG100" s="74"/>
      <c r="AH100" s="74"/>
      <c r="AI100" s="74"/>
      <c r="AJ100" s="74"/>
      <c r="AK100" s="74"/>
      <c r="AL100" s="74"/>
      <c r="AM100" s="74"/>
      <c r="AN100" s="74"/>
      <c r="AO100" s="74"/>
      <c r="AP100" s="74"/>
      <c r="AQ100" s="74"/>
      <c r="AR100" s="74"/>
      <c r="AS100" s="74"/>
      <c r="AT100" s="74"/>
      <c r="AU100" s="74"/>
      <c r="AV100" s="74"/>
      <c r="AW100" s="74"/>
      <c r="AX100" s="74"/>
      <c r="AY100" s="74"/>
      <c r="AZ100" s="74"/>
      <c r="BA100" s="74"/>
      <c r="BB100" s="74"/>
      <c r="BC100" s="74"/>
      <c r="BD100" s="74"/>
      <c r="BE100" s="74"/>
      <c r="BF100" s="74"/>
    </row>
    <row r="101" spans="1:58" s="1" customFormat="1" ht="21" customHeight="1">
      <c r="A101" s="428" t="s">
        <v>1974</v>
      </c>
      <c r="B101" s="429" t="s">
        <v>1978</v>
      </c>
      <c r="C101" s="979" t="s">
        <v>324</v>
      </c>
      <c r="D101" s="979" t="s">
        <v>325</v>
      </c>
      <c r="E101" s="842" t="s">
        <v>543</v>
      </c>
      <c r="F101" s="842" t="s">
        <v>544</v>
      </c>
      <c r="G101" s="937">
        <v>2295</v>
      </c>
      <c r="H101" s="430">
        <v>1057</v>
      </c>
      <c r="I101" s="939">
        <v>159200</v>
      </c>
      <c r="J101" s="673">
        <v>72400</v>
      </c>
      <c r="K101" s="941"/>
      <c r="L101" s="931">
        <f t="shared" si="25"/>
        <v>0</v>
      </c>
      <c r="M101" s="933">
        <f>G101*(100%-$C$3)</f>
        <v>2295</v>
      </c>
      <c r="N101" s="430">
        <f t="shared" si="28"/>
        <v>1057</v>
      </c>
      <c r="O101" s="935">
        <f t="shared" si="26"/>
        <v>0</v>
      </c>
      <c r="P101" s="484" t="s">
        <v>301</v>
      </c>
      <c r="Q101" s="514">
        <v>0.12</v>
      </c>
      <c r="R101" s="504">
        <v>18</v>
      </c>
      <c r="S101" s="75"/>
      <c r="T101" s="74"/>
      <c r="U101" s="74"/>
      <c r="V101" s="74"/>
      <c r="W101" s="74"/>
      <c r="X101" s="74"/>
      <c r="Y101" s="74"/>
      <c r="Z101" s="74"/>
      <c r="AA101" s="74"/>
      <c r="AB101" s="74"/>
      <c r="AC101" s="74"/>
      <c r="AD101" s="74"/>
      <c r="AE101" s="74"/>
      <c r="AF101" s="74"/>
      <c r="AG101" s="74"/>
      <c r="AH101" s="74"/>
      <c r="AI101" s="74"/>
      <c r="AJ101" s="74"/>
      <c r="AK101" s="74"/>
      <c r="AL101" s="74"/>
      <c r="AM101" s="74"/>
      <c r="AN101" s="74"/>
      <c r="AO101" s="74"/>
      <c r="AP101" s="74"/>
      <c r="AQ101" s="74"/>
      <c r="AR101" s="74"/>
      <c r="AS101" s="74"/>
      <c r="AT101" s="74"/>
      <c r="AU101" s="74"/>
      <c r="AV101" s="74"/>
      <c r="AW101" s="74"/>
      <c r="AX101" s="74"/>
      <c r="AY101" s="74"/>
      <c r="AZ101" s="74"/>
      <c r="BA101" s="74"/>
      <c r="BB101" s="74"/>
      <c r="BC101" s="74"/>
      <c r="BD101" s="74"/>
      <c r="BE101" s="74"/>
      <c r="BF101" s="74"/>
    </row>
    <row r="102" spans="1:58" s="1" customFormat="1" ht="21" customHeight="1">
      <c r="A102" s="434" t="s">
        <v>1289</v>
      </c>
      <c r="B102" s="435" t="s">
        <v>666</v>
      </c>
      <c r="C102" s="980"/>
      <c r="D102" s="980"/>
      <c r="E102" s="843"/>
      <c r="F102" s="843"/>
      <c r="G102" s="938"/>
      <c r="H102" s="430">
        <v>1238</v>
      </c>
      <c r="I102" s="940"/>
      <c r="J102" s="673">
        <v>86800</v>
      </c>
      <c r="K102" s="942"/>
      <c r="L102" s="932"/>
      <c r="M102" s="934"/>
      <c r="N102" s="430">
        <f t="shared" si="28"/>
        <v>1238</v>
      </c>
      <c r="O102" s="936"/>
      <c r="P102" s="484" t="s">
        <v>302</v>
      </c>
      <c r="Q102" s="514">
        <v>0.33600000000000002</v>
      </c>
      <c r="R102" s="504">
        <v>46</v>
      </c>
      <c r="S102" s="75"/>
      <c r="T102" s="74"/>
      <c r="U102" s="74"/>
      <c r="V102" s="74"/>
      <c r="W102" s="74"/>
      <c r="Y102" s="74"/>
      <c r="Z102" s="74"/>
      <c r="AA102" s="74"/>
      <c r="AB102" s="74"/>
      <c r="AC102" s="74"/>
      <c r="AD102" s="74"/>
      <c r="AE102" s="74"/>
      <c r="AF102" s="74"/>
      <c r="AG102" s="74"/>
      <c r="AH102" s="74"/>
      <c r="AI102" s="74"/>
      <c r="AJ102" s="74"/>
      <c r="AK102" s="74"/>
      <c r="AL102" s="74"/>
      <c r="AM102" s="74"/>
      <c r="AN102" s="74"/>
      <c r="AO102" s="74"/>
      <c r="AP102" s="74"/>
      <c r="AQ102" s="74"/>
      <c r="AR102" s="74"/>
      <c r="AS102" s="74"/>
      <c r="AT102" s="74"/>
      <c r="AU102" s="74"/>
      <c r="AV102" s="74"/>
      <c r="AW102" s="74"/>
      <c r="AX102" s="74"/>
      <c r="AY102" s="74"/>
      <c r="AZ102" s="74"/>
      <c r="BA102" s="74"/>
      <c r="BB102" s="74"/>
      <c r="BC102" s="74"/>
      <c r="BD102" s="74"/>
      <c r="BE102" s="74"/>
      <c r="BF102" s="74"/>
    </row>
    <row r="103" spans="1:58" s="1" customFormat="1" ht="21" customHeight="1">
      <c r="A103" s="428" t="s">
        <v>1975</v>
      </c>
      <c r="B103" s="429" t="s">
        <v>1978</v>
      </c>
      <c r="C103" s="979" t="s">
        <v>324</v>
      </c>
      <c r="D103" s="979" t="s">
        <v>325</v>
      </c>
      <c r="E103" s="842" t="s">
        <v>543</v>
      </c>
      <c r="F103" s="842" t="s">
        <v>544</v>
      </c>
      <c r="G103" s="937">
        <v>2099</v>
      </c>
      <c r="H103" s="430">
        <v>1057</v>
      </c>
      <c r="I103" s="939">
        <v>145500</v>
      </c>
      <c r="J103" s="673">
        <v>72400</v>
      </c>
      <c r="K103" s="941"/>
      <c r="L103" s="931">
        <f t="shared" si="25"/>
        <v>0</v>
      </c>
      <c r="M103" s="933">
        <f>G103*(100%-$C$3)</f>
        <v>2099</v>
      </c>
      <c r="N103" s="430">
        <f t="shared" si="28"/>
        <v>1057</v>
      </c>
      <c r="O103" s="935">
        <f t="shared" si="26"/>
        <v>0</v>
      </c>
      <c r="P103" s="484" t="s">
        <v>301</v>
      </c>
      <c r="Q103" s="514">
        <v>0.12</v>
      </c>
      <c r="R103" s="504">
        <v>18</v>
      </c>
      <c r="S103" s="75"/>
      <c r="T103" s="74"/>
      <c r="U103" s="74"/>
      <c r="V103" s="74"/>
      <c r="W103" s="74"/>
      <c r="X103" s="74"/>
      <c r="Y103" s="74"/>
      <c r="Z103" s="74"/>
      <c r="AA103" s="74"/>
      <c r="AB103" s="74"/>
      <c r="AC103" s="74"/>
      <c r="AD103" s="74"/>
      <c r="AE103" s="74"/>
      <c r="AF103" s="74"/>
      <c r="AG103" s="74"/>
      <c r="AH103" s="74"/>
      <c r="AI103" s="74"/>
      <c r="AJ103" s="74"/>
      <c r="AK103" s="74"/>
      <c r="AL103" s="74"/>
      <c r="AM103" s="74"/>
      <c r="AN103" s="74"/>
      <c r="AO103" s="74"/>
      <c r="AP103" s="74"/>
      <c r="AQ103" s="74"/>
      <c r="AR103" s="74"/>
      <c r="AS103" s="74"/>
      <c r="AT103" s="74"/>
      <c r="AU103" s="74"/>
      <c r="AV103" s="74"/>
      <c r="AW103" s="74"/>
      <c r="AX103" s="74"/>
      <c r="AY103" s="74"/>
      <c r="AZ103" s="74"/>
      <c r="BA103" s="74"/>
      <c r="BB103" s="74"/>
      <c r="BC103" s="74"/>
      <c r="BD103" s="74"/>
      <c r="BE103" s="74"/>
      <c r="BF103" s="74"/>
    </row>
    <row r="104" spans="1:58" s="1" customFormat="1" ht="21" customHeight="1">
      <c r="A104" s="434" t="s">
        <v>1288</v>
      </c>
      <c r="B104" s="435" t="s">
        <v>667</v>
      </c>
      <c r="C104" s="980"/>
      <c r="D104" s="980"/>
      <c r="E104" s="843"/>
      <c r="F104" s="843"/>
      <c r="G104" s="938"/>
      <c r="H104" s="430">
        <v>1042</v>
      </c>
      <c r="I104" s="940"/>
      <c r="J104" s="673">
        <v>73100</v>
      </c>
      <c r="K104" s="942"/>
      <c r="L104" s="932"/>
      <c r="M104" s="934"/>
      <c r="N104" s="430">
        <f t="shared" si="28"/>
        <v>1042</v>
      </c>
      <c r="O104" s="936"/>
      <c r="P104" s="484" t="s">
        <v>302</v>
      </c>
      <c r="Q104" s="514">
        <v>0.33600000000000002</v>
      </c>
      <c r="R104" s="504">
        <v>46</v>
      </c>
      <c r="S104" s="75"/>
      <c r="T104" s="74"/>
      <c r="U104" s="74"/>
      <c r="V104" s="74"/>
      <c r="W104" s="74"/>
      <c r="Y104" s="74"/>
      <c r="Z104" s="74"/>
      <c r="AA104" s="74"/>
      <c r="AB104" s="74"/>
      <c r="AC104" s="74"/>
      <c r="AD104" s="74"/>
      <c r="AE104" s="74"/>
      <c r="AF104" s="74"/>
      <c r="AG104" s="74"/>
      <c r="AH104" s="74"/>
      <c r="AI104" s="74"/>
      <c r="AJ104" s="74"/>
      <c r="AK104" s="74"/>
      <c r="AL104" s="74"/>
      <c r="AM104" s="74"/>
      <c r="AN104" s="74"/>
      <c r="AO104" s="74"/>
      <c r="AP104" s="74"/>
      <c r="AQ104" s="74"/>
      <c r="AR104" s="74"/>
      <c r="AS104" s="74"/>
      <c r="AT104" s="74"/>
      <c r="AU104" s="74"/>
      <c r="AV104" s="74"/>
      <c r="AW104" s="74"/>
      <c r="AX104" s="74"/>
      <c r="AY104" s="74"/>
      <c r="AZ104" s="74"/>
      <c r="BA104" s="74"/>
      <c r="BB104" s="74"/>
      <c r="BC104" s="74"/>
      <c r="BD104" s="74"/>
      <c r="BE104" s="74"/>
      <c r="BF104" s="74"/>
    </row>
    <row r="105" spans="1:58" s="1" customFormat="1" ht="21" customHeight="1">
      <c r="A105" s="428" t="s">
        <v>1976</v>
      </c>
      <c r="B105" s="429" t="s">
        <v>1978</v>
      </c>
      <c r="C105" s="979" t="s">
        <v>324</v>
      </c>
      <c r="D105" s="979" t="s">
        <v>325</v>
      </c>
      <c r="E105" s="842" t="s">
        <v>543</v>
      </c>
      <c r="F105" s="842" t="s">
        <v>544</v>
      </c>
      <c r="G105" s="937">
        <v>2209</v>
      </c>
      <c r="H105" s="430">
        <v>1057</v>
      </c>
      <c r="I105" s="939">
        <v>153200</v>
      </c>
      <c r="J105" s="673">
        <v>72400</v>
      </c>
      <c r="K105" s="941"/>
      <c r="L105" s="931">
        <f t="shared" si="25"/>
        <v>0</v>
      </c>
      <c r="M105" s="933">
        <f>G105*(100%-$C$3)</f>
        <v>2209</v>
      </c>
      <c r="N105" s="430">
        <f t="shared" si="28"/>
        <v>1057</v>
      </c>
      <c r="O105" s="935">
        <f t="shared" si="26"/>
        <v>0</v>
      </c>
      <c r="P105" s="484" t="s">
        <v>301</v>
      </c>
      <c r="Q105" s="514">
        <v>0.12</v>
      </c>
      <c r="R105" s="504">
        <v>18</v>
      </c>
      <c r="S105" s="75"/>
      <c r="T105" s="74"/>
      <c r="U105" s="74"/>
      <c r="V105" s="74"/>
      <c r="W105" s="74"/>
      <c r="X105" s="74"/>
      <c r="Y105" s="74"/>
      <c r="Z105" s="74"/>
      <c r="AA105" s="74"/>
      <c r="AB105" s="74"/>
      <c r="AC105" s="74"/>
      <c r="AD105" s="74"/>
      <c r="AE105" s="74"/>
      <c r="AF105" s="74"/>
      <c r="AG105" s="74"/>
      <c r="AH105" s="74"/>
      <c r="AI105" s="74"/>
      <c r="AJ105" s="74"/>
      <c r="AK105" s="74"/>
      <c r="AL105" s="74"/>
      <c r="AM105" s="74"/>
      <c r="AN105" s="74"/>
      <c r="AO105" s="74"/>
      <c r="AP105" s="74"/>
      <c r="AQ105" s="74"/>
      <c r="AR105" s="74"/>
      <c r="AS105" s="74"/>
      <c r="AT105" s="74"/>
      <c r="AU105" s="74"/>
      <c r="AV105" s="74"/>
      <c r="AW105" s="74"/>
      <c r="AX105" s="74"/>
      <c r="AY105" s="74"/>
      <c r="AZ105" s="74"/>
      <c r="BA105" s="74"/>
      <c r="BB105" s="74"/>
      <c r="BC105" s="74"/>
      <c r="BD105" s="74"/>
      <c r="BE105" s="74"/>
      <c r="BF105" s="74"/>
    </row>
    <row r="106" spans="1:58" s="1" customFormat="1" ht="18.75" customHeight="1">
      <c r="A106" s="434" t="s">
        <v>1474</v>
      </c>
      <c r="B106" s="435" t="s">
        <v>668</v>
      </c>
      <c r="C106" s="980"/>
      <c r="D106" s="980"/>
      <c r="E106" s="843"/>
      <c r="F106" s="843"/>
      <c r="G106" s="938"/>
      <c r="H106" s="430">
        <v>1152</v>
      </c>
      <c r="I106" s="940"/>
      <c r="J106" s="673">
        <v>80800</v>
      </c>
      <c r="K106" s="942"/>
      <c r="L106" s="932"/>
      <c r="M106" s="934"/>
      <c r="N106" s="430">
        <f t="shared" si="28"/>
        <v>1152</v>
      </c>
      <c r="O106" s="936"/>
      <c r="P106" s="484" t="s">
        <v>302</v>
      </c>
      <c r="Q106" s="514">
        <v>0.33600000000000002</v>
      </c>
      <c r="R106" s="504">
        <v>46</v>
      </c>
      <c r="S106" s="75"/>
      <c r="T106" s="74"/>
      <c r="U106" s="74"/>
      <c r="V106" s="74"/>
      <c r="W106" s="74"/>
      <c r="Y106" s="74"/>
      <c r="Z106" s="74"/>
      <c r="AA106" s="74"/>
      <c r="AB106" s="74"/>
      <c r="AC106" s="74"/>
      <c r="AD106" s="74"/>
      <c r="AE106" s="74"/>
      <c r="AF106" s="74"/>
      <c r="AG106" s="74"/>
      <c r="AH106" s="74"/>
      <c r="AI106" s="74"/>
      <c r="AJ106" s="74"/>
      <c r="AK106" s="74"/>
      <c r="AL106" s="74"/>
      <c r="AM106" s="74"/>
      <c r="AN106" s="74"/>
      <c r="AO106" s="74"/>
      <c r="AP106" s="74"/>
      <c r="AQ106" s="74"/>
      <c r="AR106" s="74"/>
      <c r="AS106" s="74"/>
      <c r="AT106" s="74"/>
      <c r="AU106" s="74"/>
      <c r="AV106" s="74"/>
      <c r="AW106" s="74"/>
      <c r="AX106" s="74"/>
      <c r="AY106" s="74"/>
      <c r="AZ106" s="74"/>
      <c r="BA106" s="74"/>
      <c r="BB106" s="74"/>
      <c r="BC106" s="74"/>
      <c r="BD106" s="74"/>
      <c r="BE106" s="74"/>
      <c r="BF106" s="74"/>
    </row>
    <row r="107" spans="1:58" s="1" customFormat="1" ht="18.75" customHeight="1">
      <c r="A107" s="428" t="s">
        <v>1322</v>
      </c>
      <c r="B107" s="429" t="s">
        <v>764</v>
      </c>
      <c r="C107" s="981" t="s">
        <v>375</v>
      </c>
      <c r="D107" s="981" t="s">
        <v>326</v>
      </c>
      <c r="E107" s="842" t="s">
        <v>543</v>
      </c>
      <c r="F107" s="842" t="s">
        <v>544</v>
      </c>
      <c r="G107" s="937">
        <v>3983</v>
      </c>
      <c r="H107" s="430">
        <v>1479</v>
      </c>
      <c r="I107" s="939">
        <v>276800</v>
      </c>
      <c r="J107" s="673">
        <v>101300</v>
      </c>
      <c r="K107" s="941"/>
      <c r="L107" s="931">
        <f t="shared" si="25"/>
        <v>0</v>
      </c>
      <c r="M107" s="933">
        <f>G107*(100%-$C$3)</f>
        <v>3983</v>
      </c>
      <c r="N107" s="430">
        <f t="shared" si="28"/>
        <v>1479</v>
      </c>
      <c r="O107" s="935">
        <f t="shared" si="26"/>
        <v>0</v>
      </c>
      <c r="P107" s="484" t="s">
        <v>223</v>
      </c>
      <c r="Q107" s="514">
        <v>0.5</v>
      </c>
      <c r="R107" s="504">
        <v>24.5</v>
      </c>
      <c r="S107" s="75"/>
      <c r="T107" s="74"/>
      <c r="U107" s="74"/>
      <c r="V107" s="74"/>
      <c r="W107" s="74"/>
      <c r="X107" s="74"/>
      <c r="Y107" s="74"/>
      <c r="Z107" s="74"/>
      <c r="AA107" s="74"/>
      <c r="AB107" s="74"/>
      <c r="AC107" s="74"/>
      <c r="AD107" s="74"/>
      <c r="AE107" s="74"/>
      <c r="AF107" s="74"/>
      <c r="AG107" s="74"/>
      <c r="AH107" s="74"/>
      <c r="AI107" s="74"/>
      <c r="AJ107" s="74"/>
      <c r="AK107" s="74"/>
      <c r="AL107" s="74"/>
      <c r="AM107" s="74"/>
      <c r="AN107" s="74"/>
      <c r="AO107" s="74"/>
      <c r="AP107" s="74"/>
      <c r="AQ107" s="74"/>
      <c r="AR107" s="74"/>
      <c r="AS107" s="74"/>
      <c r="AT107" s="74"/>
      <c r="AU107" s="74"/>
      <c r="AV107" s="74"/>
      <c r="AW107" s="74"/>
      <c r="AX107" s="74"/>
      <c r="AY107" s="74"/>
      <c r="AZ107" s="74"/>
      <c r="BA107" s="74"/>
      <c r="BB107" s="74"/>
      <c r="BC107" s="74"/>
      <c r="BD107" s="74"/>
      <c r="BE107" s="74"/>
      <c r="BF107" s="74"/>
    </row>
    <row r="108" spans="1:58" s="1" customFormat="1" ht="18.75" customHeight="1">
      <c r="A108" s="434" t="s">
        <v>1290</v>
      </c>
      <c r="B108" s="435" t="s">
        <v>669</v>
      </c>
      <c r="C108" s="982"/>
      <c r="D108" s="982"/>
      <c r="E108" s="843"/>
      <c r="F108" s="843"/>
      <c r="G108" s="938"/>
      <c r="H108" s="430">
        <v>2504</v>
      </c>
      <c r="I108" s="940"/>
      <c r="J108" s="673">
        <v>175500</v>
      </c>
      <c r="K108" s="942"/>
      <c r="L108" s="932"/>
      <c r="M108" s="934"/>
      <c r="N108" s="430">
        <f t="shared" si="28"/>
        <v>2504</v>
      </c>
      <c r="O108" s="936"/>
      <c r="P108" s="484" t="s">
        <v>498</v>
      </c>
      <c r="Q108" s="514">
        <v>0.23699999999999999</v>
      </c>
      <c r="R108" s="504">
        <v>60</v>
      </c>
      <c r="S108" s="75"/>
      <c r="T108" s="74"/>
      <c r="U108" s="74"/>
      <c r="V108" s="74"/>
      <c r="W108" s="74"/>
      <c r="Y108" s="74"/>
      <c r="Z108" s="74"/>
      <c r="AA108" s="74"/>
      <c r="AB108" s="74"/>
      <c r="AC108" s="74"/>
      <c r="AD108" s="74"/>
      <c r="AE108" s="74"/>
      <c r="AF108" s="74"/>
      <c r="AG108" s="74"/>
      <c r="AH108" s="74"/>
      <c r="AI108" s="74"/>
      <c r="AJ108" s="74"/>
      <c r="AK108" s="74"/>
      <c r="AL108" s="74"/>
      <c r="AM108" s="74"/>
      <c r="AN108" s="74"/>
      <c r="AO108" s="74"/>
      <c r="AP108" s="74"/>
      <c r="AQ108" s="74"/>
      <c r="AR108" s="74"/>
      <c r="AS108" s="74"/>
      <c r="AT108" s="74"/>
      <c r="AU108" s="74"/>
      <c r="AV108" s="74"/>
      <c r="AW108" s="74"/>
      <c r="AX108" s="74"/>
      <c r="AY108" s="74"/>
      <c r="AZ108" s="74"/>
      <c r="BA108" s="74"/>
      <c r="BB108" s="74"/>
      <c r="BC108" s="74"/>
      <c r="BD108" s="74"/>
      <c r="BE108" s="74"/>
      <c r="BF108" s="74"/>
    </row>
    <row r="109" spans="1:58" s="1" customFormat="1" ht="18.75" customHeight="1">
      <c r="A109" s="428" t="s">
        <v>1321</v>
      </c>
      <c r="B109" s="429" t="s">
        <v>764</v>
      </c>
      <c r="C109" s="981" t="s">
        <v>375</v>
      </c>
      <c r="D109" s="981" t="s">
        <v>326</v>
      </c>
      <c r="E109" s="842" t="s">
        <v>543</v>
      </c>
      <c r="F109" s="842" t="s">
        <v>544</v>
      </c>
      <c r="G109" s="937">
        <v>3922</v>
      </c>
      <c r="H109" s="430">
        <v>1479</v>
      </c>
      <c r="I109" s="939">
        <v>272600</v>
      </c>
      <c r="J109" s="673">
        <v>101300</v>
      </c>
      <c r="K109" s="941"/>
      <c r="L109" s="931">
        <f t="shared" si="25"/>
        <v>0</v>
      </c>
      <c r="M109" s="933">
        <f>G109*(100%-$C$3)</f>
        <v>3922</v>
      </c>
      <c r="N109" s="430">
        <f t="shared" si="28"/>
        <v>1479</v>
      </c>
      <c r="O109" s="935">
        <f t="shared" si="26"/>
        <v>0</v>
      </c>
      <c r="P109" s="484" t="s">
        <v>223</v>
      </c>
      <c r="Q109" s="514">
        <v>0.5</v>
      </c>
      <c r="R109" s="504">
        <v>24.5</v>
      </c>
      <c r="S109" s="75"/>
      <c r="T109" s="74"/>
      <c r="U109" s="74"/>
      <c r="V109" s="74"/>
      <c r="W109" s="74"/>
      <c r="X109" s="74"/>
      <c r="Y109" s="74"/>
      <c r="Z109" s="74"/>
      <c r="AA109" s="74"/>
      <c r="AB109" s="74"/>
      <c r="AC109" s="74"/>
      <c r="AD109" s="74"/>
      <c r="AE109" s="74"/>
      <c r="AF109" s="74"/>
      <c r="AG109" s="74"/>
      <c r="AH109" s="74"/>
      <c r="AI109" s="74"/>
      <c r="AJ109" s="74"/>
      <c r="AK109" s="74"/>
      <c r="AL109" s="74"/>
      <c r="AM109" s="74"/>
      <c r="AN109" s="74"/>
      <c r="AO109" s="74"/>
      <c r="AP109" s="74"/>
      <c r="AQ109" s="74"/>
      <c r="AR109" s="74"/>
      <c r="AS109" s="74"/>
      <c r="AT109" s="74"/>
      <c r="AU109" s="74"/>
      <c r="AV109" s="74"/>
      <c r="AW109" s="74"/>
      <c r="AX109" s="74"/>
      <c r="AY109" s="74"/>
      <c r="AZ109" s="74"/>
      <c r="BA109" s="74"/>
      <c r="BB109" s="74"/>
      <c r="BC109" s="74"/>
      <c r="BD109" s="74"/>
      <c r="BE109" s="74"/>
      <c r="BF109" s="74"/>
    </row>
    <row r="110" spans="1:58" s="1" customFormat="1" ht="18.75" customHeight="1">
      <c r="A110" s="434" t="s">
        <v>1289</v>
      </c>
      <c r="B110" s="435" t="s">
        <v>670</v>
      </c>
      <c r="C110" s="982"/>
      <c r="D110" s="982"/>
      <c r="E110" s="843"/>
      <c r="F110" s="843"/>
      <c r="G110" s="938"/>
      <c r="H110" s="430">
        <v>2443</v>
      </c>
      <c r="I110" s="940"/>
      <c r="J110" s="673">
        <v>171300</v>
      </c>
      <c r="K110" s="942"/>
      <c r="L110" s="932"/>
      <c r="M110" s="934"/>
      <c r="N110" s="430">
        <f t="shared" si="28"/>
        <v>2443</v>
      </c>
      <c r="O110" s="936"/>
      <c r="P110" s="484" t="s">
        <v>498</v>
      </c>
      <c r="Q110" s="514">
        <v>0.23699999999999999</v>
      </c>
      <c r="R110" s="504">
        <v>60</v>
      </c>
      <c r="S110" s="75"/>
      <c r="T110" s="74"/>
      <c r="U110" s="74"/>
      <c r="V110" s="74"/>
      <c r="W110" s="74"/>
      <c r="Y110" s="74"/>
      <c r="Z110" s="74"/>
      <c r="AA110" s="74"/>
      <c r="AB110" s="74"/>
      <c r="AC110" s="74"/>
      <c r="AD110" s="74"/>
      <c r="AE110" s="74"/>
      <c r="AF110" s="74"/>
      <c r="AG110" s="74"/>
      <c r="AH110" s="74"/>
      <c r="AI110" s="74"/>
      <c r="AJ110" s="74"/>
      <c r="AK110" s="74"/>
      <c r="AL110" s="74"/>
      <c r="AM110" s="74"/>
      <c r="AN110" s="74"/>
      <c r="AO110" s="74"/>
      <c r="AP110" s="74"/>
      <c r="AQ110" s="74"/>
      <c r="AR110" s="74"/>
      <c r="AS110" s="74"/>
      <c r="AT110" s="74"/>
      <c r="AU110" s="74"/>
      <c r="AV110" s="74"/>
      <c r="AW110" s="74"/>
      <c r="AX110" s="74"/>
      <c r="AY110" s="74"/>
      <c r="AZ110" s="74"/>
      <c r="BA110" s="74"/>
      <c r="BB110" s="74"/>
      <c r="BC110" s="74"/>
      <c r="BD110" s="74"/>
      <c r="BE110" s="74"/>
      <c r="BF110" s="74"/>
    </row>
    <row r="111" spans="1:58" s="1" customFormat="1" ht="18.75" customHeight="1">
      <c r="A111" s="428" t="s">
        <v>1665</v>
      </c>
      <c r="B111" s="429" t="s">
        <v>1323</v>
      </c>
      <c r="C111" s="981" t="s">
        <v>378</v>
      </c>
      <c r="D111" s="981" t="s">
        <v>327</v>
      </c>
      <c r="E111" s="842" t="s">
        <v>543</v>
      </c>
      <c r="F111" s="842" t="s">
        <v>544</v>
      </c>
      <c r="G111" s="937">
        <v>4906</v>
      </c>
      <c r="H111" s="430">
        <v>1847</v>
      </c>
      <c r="I111" s="939">
        <v>340900</v>
      </c>
      <c r="J111" s="673">
        <v>126500</v>
      </c>
      <c r="K111" s="941"/>
      <c r="L111" s="931">
        <f t="shared" si="25"/>
        <v>0</v>
      </c>
      <c r="M111" s="933">
        <f>G111*(100%-$C$3)</f>
        <v>4906</v>
      </c>
      <c r="N111" s="430">
        <f t="shared" si="28"/>
        <v>1847</v>
      </c>
      <c r="O111" s="935">
        <f t="shared" si="26"/>
        <v>0</v>
      </c>
      <c r="P111" s="484" t="s">
        <v>223</v>
      </c>
      <c r="Q111" s="207">
        <v>0.5</v>
      </c>
      <c r="R111" s="242">
        <v>24.5</v>
      </c>
      <c r="S111" s="75"/>
      <c r="T111" s="74"/>
      <c r="U111" s="74"/>
      <c r="V111" s="74"/>
      <c r="W111" s="74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</row>
    <row r="112" spans="1:58" s="1" customFormat="1" ht="18.75" customHeight="1">
      <c r="A112" s="434" t="s">
        <v>1290</v>
      </c>
      <c r="B112" s="435" t="s">
        <v>671</v>
      </c>
      <c r="C112" s="982"/>
      <c r="D112" s="982"/>
      <c r="E112" s="843"/>
      <c r="F112" s="843"/>
      <c r="G112" s="938"/>
      <c r="H112" s="430">
        <v>3059</v>
      </c>
      <c r="I112" s="940"/>
      <c r="J112" s="673">
        <v>214400</v>
      </c>
      <c r="K112" s="942"/>
      <c r="L112" s="932"/>
      <c r="M112" s="934"/>
      <c r="N112" s="430">
        <f t="shared" si="28"/>
        <v>3059</v>
      </c>
      <c r="O112" s="936"/>
      <c r="P112" s="484" t="s">
        <v>498</v>
      </c>
      <c r="Q112" s="514">
        <v>0.23699999999999999</v>
      </c>
      <c r="R112" s="504">
        <v>60</v>
      </c>
      <c r="S112" s="75"/>
      <c r="T112" s="74"/>
      <c r="U112" s="74"/>
      <c r="V112" s="74"/>
      <c r="W112" s="74"/>
      <c r="Y112" s="74"/>
      <c r="Z112" s="74"/>
      <c r="AA112" s="74"/>
      <c r="AB112" s="74"/>
      <c r="AC112" s="74"/>
      <c r="AD112" s="74"/>
      <c r="AE112" s="74"/>
      <c r="AF112" s="74"/>
      <c r="AG112" s="74"/>
      <c r="AH112" s="74"/>
      <c r="AI112" s="74"/>
      <c r="AJ112" s="74"/>
      <c r="AK112" s="74"/>
      <c r="AL112" s="74"/>
      <c r="AM112" s="74"/>
      <c r="AN112" s="74"/>
      <c r="AO112" s="74"/>
      <c r="AP112" s="74"/>
      <c r="AQ112" s="74"/>
      <c r="AR112" s="74"/>
      <c r="AS112" s="74"/>
      <c r="AT112" s="74"/>
      <c r="AU112" s="74"/>
      <c r="AV112" s="74"/>
      <c r="AW112" s="74"/>
      <c r="AX112" s="74"/>
      <c r="AY112" s="74"/>
      <c r="AZ112" s="74"/>
      <c r="BA112" s="74"/>
      <c r="BB112" s="74"/>
      <c r="BC112" s="74"/>
      <c r="BD112" s="74"/>
      <c r="BE112" s="74"/>
      <c r="BF112" s="74"/>
    </row>
    <row r="113" spans="1:58" s="1" customFormat="1" ht="18.75" customHeight="1">
      <c r="A113" s="428" t="s">
        <v>1324</v>
      </c>
      <c r="B113" s="429" t="s">
        <v>766</v>
      </c>
      <c r="C113" s="981" t="s">
        <v>378</v>
      </c>
      <c r="D113" s="981" t="s">
        <v>327</v>
      </c>
      <c r="E113" s="842" t="s">
        <v>543</v>
      </c>
      <c r="F113" s="842" t="s">
        <v>544</v>
      </c>
      <c r="G113" s="937">
        <v>4845</v>
      </c>
      <c r="H113" s="430">
        <v>1847</v>
      </c>
      <c r="I113" s="939">
        <v>336600</v>
      </c>
      <c r="J113" s="673">
        <v>126500</v>
      </c>
      <c r="K113" s="941"/>
      <c r="L113" s="931">
        <f t="shared" si="25"/>
        <v>0</v>
      </c>
      <c r="M113" s="933">
        <f>G113*(100%-$C$3)</f>
        <v>4845</v>
      </c>
      <c r="N113" s="430">
        <f t="shared" si="28"/>
        <v>1847</v>
      </c>
      <c r="O113" s="935">
        <f t="shared" si="26"/>
        <v>0</v>
      </c>
      <c r="P113" s="484" t="s">
        <v>223</v>
      </c>
      <c r="Q113" s="207">
        <v>0.5</v>
      </c>
      <c r="R113" s="242">
        <v>24.5</v>
      </c>
      <c r="S113" s="75"/>
      <c r="T113" s="74"/>
      <c r="U113" s="74"/>
      <c r="V113" s="74"/>
      <c r="W113" s="74"/>
      <c r="X113" s="74"/>
      <c r="Y113" s="74"/>
      <c r="Z113" s="74"/>
      <c r="AA113" s="74"/>
      <c r="AB113" s="74"/>
      <c r="AC113" s="74"/>
      <c r="AD113" s="74"/>
      <c r="AE113" s="74"/>
      <c r="AF113" s="74"/>
      <c r="AG113" s="74"/>
      <c r="AH113" s="74"/>
      <c r="AI113" s="74"/>
      <c r="AJ113" s="74"/>
      <c r="AK113" s="74"/>
      <c r="AL113" s="74"/>
      <c r="AM113" s="74"/>
      <c r="AN113" s="74"/>
      <c r="AO113" s="74"/>
      <c r="AP113" s="74"/>
      <c r="AQ113" s="74"/>
      <c r="AR113" s="74"/>
      <c r="AS113" s="74"/>
      <c r="AT113" s="74"/>
      <c r="AU113" s="74"/>
      <c r="AV113" s="74"/>
      <c r="AW113" s="74"/>
      <c r="AX113" s="74"/>
      <c r="AY113" s="74"/>
      <c r="AZ113" s="74"/>
      <c r="BA113" s="74"/>
      <c r="BB113" s="74"/>
      <c r="BC113" s="74"/>
      <c r="BD113" s="74"/>
      <c r="BE113" s="74"/>
      <c r="BF113" s="74"/>
    </row>
    <row r="114" spans="1:58" s="1" customFormat="1" ht="18.75" customHeight="1">
      <c r="A114" s="434" t="s">
        <v>1289</v>
      </c>
      <c r="B114" s="435" t="s">
        <v>672</v>
      </c>
      <c r="C114" s="982"/>
      <c r="D114" s="982"/>
      <c r="E114" s="843"/>
      <c r="F114" s="843"/>
      <c r="G114" s="938"/>
      <c r="H114" s="430">
        <v>2998</v>
      </c>
      <c r="I114" s="940"/>
      <c r="J114" s="673">
        <v>210100</v>
      </c>
      <c r="K114" s="942"/>
      <c r="L114" s="932"/>
      <c r="M114" s="934"/>
      <c r="N114" s="430">
        <f t="shared" si="28"/>
        <v>2998</v>
      </c>
      <c r="O114" s="936"/>
      <c r="P114" s="484" t="s">
        <v>498</v>
      </c>
      <c r="Q114" s="514">
        <v>0.23699999999999999</v>
      </c>
      <c r="R114" s="504">
        <v>60</v>
      </c>
      <c r="S114" s="75"/>
      <c r="T114" s="74"/>
      <c r="U114" s="74"/>
      <c r="V114" s="74"/>
      <c r="W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</row>
    <row r="115" spans="1:58" ht="29.25" customHeight="1" thickBot="1">
      <c r="A115" s="1005" t="s">
        <v>1241</v>
      </c>
      <c r="B115" s="1006"/>
      <c r="C115" s="1006"/>
      <c r="D115" s="1006"/>
      <c r="E115" s="1006"/>
      <c r="F115" s="1006"/>
      <c r="G115" s="1006"/>
      <c r="H115" s="1006"/>
      <c r="I115" s="1006"/>
      <c r="J115" s="1006"/>
      <c r="K115" s="1006"/>
      <c r="L115" s="1006"/>
      <c r="M115" s="1006"/>
      <c r="N115" s="1006"/>
      <c r="O115" s="1006"/>
      <c r="P115" s="1006"/>
      <c r="Q115" s="1006"/>
      <c r="R115" s="1007"/>
      <c r="S115" s="74"/>
      <c r="T115" s="74"/>
      <c r="U115" s="74"/>
      <c r="V115" s="74"/>
      <c r="W115" s="74"/>
      <c r="X115" s="74"/>
      <c r="Y115" s="74"/>
      <c r="Z115" s="74"/>
      <c r="AA115" s="74"/>
      <c r="AB115" s="74"/>
      <c r="AC115" s="74"/>
      <c r="AD115" s="74"/>
      <c r="AE115" s="74"/>
      <c r="AF115" s="74"/>
      <c r="AG115" s="74"/>
      <c r="AH115" s="74"/>
      <c r="AI115" s="74"/>
      <c r="AJ115" s="74"/>
      <c r="AK115" s="74"/>
      <c r="AL115" s="74"/>
      <c r="AM115" s="74"/>
      <c r="AN115" s="74"/>
      <c r="AO115" s="74"/>
      <c r="AP115" s="74"/>
      <c r="AQ115" s="74"/>
      <c r="AR115" s="74"/>
      <c r="AS115" s="74"/>
      <c r="AT115" s="74"/>
      <c r="AU115" s="74"/>
      <c r="AV115" s="74"/>
      <c r="AW115" s="74"/>
      <c r="AX115" s="74"/>
      <c r="AY115" s="74"/>
      <c r="AZ115" s="74"/>
      <c r="BA115" s="74"/>
      <c r="BB115" s="74"/>
      <c r="BC115" s="74"/>
      <c r="BD115" s="74"/>
      <c r="BE115" s="74"/>
      <c r="BF115" s="74"/>
    </row>
    <row r="116" spans="1:58" ht="29.25" customHeight="1">
      <c r="A116" s="1008" t="s">
        <v>294</v>
      </c>
      <c r="B116" s="774"/>
      <c r="C116" s="774"/>
      <c r="D116" s="774"/>
      <c r="E116" s="774"/>
      <c r="F116" s="774"/>
      <c r="G116" s="774"/>
      <c r="H116" s="774"/>
      <c r="I116" s="774"/>
      <c r="J116" s="774"/>
      <c r="K116" s="774"/>
      <c r="L116" s="774"/>
      <c r="M116" s="774"/>
      <c r="N116" s="774"/>
      <c r="O116" s="96"/>
      <c r="P116" s="97"/>
      <c r="Q116" s="97"/>
      <c r="R116" s="293"/>
      <c r="S116" s="74"/>
      <c r="T116" s="74"/>
      <c r="U116" s="74"/>
      <c r="V116" s="74"/>
      <c r="W116" s="74"/>
      <c r="X116" s="74"/>
      <c r="Y116" s="74"/>
      <c r="Z116" s="74"/>
      <c r="AA116" s="74"/>
      <c r="AB116" s="74"/>
      <c r="AC116" s="74"/>
      <c r="AD116" s="74"/>
      <c r="AE116" s="74"/>
      <c r="AF116" s="74"/>
      <c r="AG116" s="74"/>
      <c r="AH116" s="74"/>
      <c r="AI116" s="74"/>
      <c r="AJ116" s="74"/>
      <c r="AK116" s="74"/>
      <c r="AL116" s="74"/>
      <c r="AM116" s="74"/>
      <c r="AN116" s="74"/>
      <c r="AO116" s="74"/>
      <c r="AP116" s="74"/>
      <c r="AQ116" s="74"/>
      <c r="AR116" s="74"/>
      <c r="AS116" s="74"/>
      <c r="AT116" s="74"/>
      <c r="AU116" s="74"/>
      <c r="AV116" s="74"/>
      <c r="AW116" s="74"/>
      <c r="AX116" s="74"/>
      <c r="AY116" s="74"/>
      <c r="AZ116" s="74"/>
      <c r="BA116" s="74"/>
      <c r="BB116" s="74"/>
      <c r="BC116" s="74"/>
      <c r="BD116" s="74"/>
      <c r="BE116" s="74"/>
      <c r="BF116" s="74"/>
    </row>
    <row r="117" spans="1:58" ht="29.45" customHeight="1">
      <c r="A117" s="729" t="s">
        <v>1671</v>
      </c>
      <c r="B117" s="729"/>
      <c r="C117" s="729"/>
      <c r="D117" s="729"/>
      <c r="E117" s="729"/>
      <c r="F117" s="729"/>
      <c r="G117" s="729"/>
      <c r="H117" s="729"/>
      <c r="I117" s="729"/>
      <c r="J117" s="729"/>
      <c r="K117" s="729"/>
      <c r="L117" s="729"/>
      <c r="M117" s="729"/>
      <c r="N117" s="729"/>
      <c r="O117" s="729"/>
      <c r="P117" s="729"/>
      <c r="Q117" s="729"/>
      <c r="R117" s="74"/>
      <c r="S117" s="74"/>
      <c r="T117" s="74"/>
      <c r="U117" s="74"/>
      <c r="V117" s="74"/>
      <c r="W117" s="74"/>
      <c r="X117" s="74"/>
      <c r="Y117" s="74"/>
      <c r="Z117" s="74"/>
      <c r="AA117" s="74"/>
      <c r="AB117" s="74"/>
      <c r="AC117" s="74"/>
      <c r="AD117" s="74"/>
      <c r="AE117" s="74"/>
      <c r="AF117" s="74"/>
      <c r="AG117" s="74"/>
      <c r="AH117" s="74"/>
      <c r="AI117" s="74"/>
      <c r="AJ117" s="74"/>
      <c r="AK117" s="74"/>
      <c r="AL117" s="74"/>
      <c r="AM117" s="74"/>
      <c r="AN117" s="74"/>
      <c r="AO117" s="74"/>
      <c r="AP117" s="74"/>
      <c r="AQ117" s="74"/>
      <c r="AR117" s="74"/>
      <c r="AS117" s="74"/>
      <c r="AT117" s="74"/>
      <c r="AU117" s="74"/>
      <c r="AV117" s="74"/>
      <c r="AW117" s="74"/>
      <c r="AX117" s="74"/>
      <c r="AY117" s="74"/>
      <c r="AZ117" s="74"/>
      <c r="BA117" s="74"/>
      <c r="BB117" s="74"/>
      <c r="BC117" s="74"/>
      <c r="BD117" s="74"/>
      <c r="BE117" s="74"/>
    </row>
    <row r="118" spans="1:58" ht="20.25" customHeight="1">
      <c r="A118" s="428" t="s">
        <v>1325</v>
      </c>
      <c r="B118" s="429" t="s">
        <v>730</v>
      </c>
      <c r="C118" s="979" t="s">
        <v>315</v>
      </c>
      <c r="D118" s="979" t="s">
        <v>306</v>
      </c>
      <c r="E118" s="842" t="s">
        <v>543</v>
      </c>
      <c r="F118" s="842" t="s">
        <v>544</v>
      </c>
      <c r="G118" s="937">
        <v>1646.54</v>
      </c>
      <c r="H118" s="430">
        <v>595</v>
      </c>
      <c r="I118" s="939">
        <v>114500</v>
      </c>
      <c r="J118" s="673">
        <v>40800</v>
      </c>
      <c r="K118" s="941"/>
      <c r="L118" s="931">
        <f t="shared" ref="L118:L148" si="29">$C$3</f>
        <v>0</v>
      </c>
      <c r="M118" s="933">
        <f>G118*(100%-$C$3)</f>
        <v>1646.54</v>
      </c>
      <c r="N118" s="430">
        <f>H118*(100%-$C$3)</f>
        <v>595</v>
      </c>
      <c r="O118" s="935">
        <f t="shared" ref="O118:O148" si="30">K118*M118</f>
        <v>0</v>
      </c>
      <c r="P118" s="208" t="s">
        <v>300</v>
      </c>
      <c r="Q118" s="349">
        <v>8.4000000000000005E-2</v>
      </c>
      <c r="R118" s="350">
        <v>12.5</v>
      </c>
      <c r="S118" s="74"/>
      <c r="T118" s="74"/>
      <c r="U118" s="74"/>
      <c r="V118" s="74"/>
      <c r="W118" s="74"/>
      <c r="X118" s="74"/>
      <c r="Y118" s="74"/>
      <c r="Z118" s="74"/>
      <c r="AA118" s="74"/>
      <c r="AB118" s="74"/>
      <c r="AC118" s="74"/>
      <c r="AD118" s="74"/>
      <c r="AE118" s="74"/>
      <c r="AF118" s="74"/>
      <c r="AG118" s="74"/>
      <c r="AH118" s="74"/>
      <c r="AI118" s="74"/>
      <c r="AJ118" s="74"/>
      <c r="AK118" s="74"/>
      <c r="AL118" s="74"/>
      <c r="AM118" s="74"/>
      <c r="AN118" s="74"/>
      <c r="AO118" s="74"/>
      <c r="AP118" s="74"/>
      <c r="AQ118" s="74"/>
      <c r="AR118" s="74"/>
      <c r="AS118" s="74"/>
      <c r="AT118" s="74"/>
      <c r="AU118" s="74"/>
      <c r="AV118" s="74"/>
      <c r="AW118" s="74"/>
      <c r="AX118" s="74"/>
      <c r="AY118" s="74"/>
      <c r="AZ118" s="74"/>
      <c r="BA118" s="74"/>
      <c r="BB118" s="74"/>
      <c r="BC118" s="74"/>
      <c r="BD118" s="74"/>
      <c r="BE118" s="74"/>
      <c r="BF118" s="74"/>
    </row>
    <row r="119" spans="1:58" ht="20.25" customHeight="1">
      <c r="A119" s="434" t="s">
        <v>1290</v>
      </c>
      <c r="B119" s="435" t="s">
        <v>673</v>
      </c>
      <c r="C119" s="980"/>
      <c r="D119" s="980"/>
      <c r="E119" s="843"/>
      <c r="F119" s="843"/>
      <c r="G119" s="938"/>
      <c r="H119" s="430">
        <v>1051.54</v>
      </c>
      <c r="I119" s="940"/>
      <c r="J119" s="673">
        <v>73700</v>
      </c>
      <c r="K119" s="942"/>
      <c r="L119" s="932"/>
      <c r="M119" s="934"/>
      <c r="N119" s="430">
        <f t="shared" ref="N119:N149" si="31">H119*(100%-$C$3)</f>
        <v>1051.54</v>
      </c>
      <c r="O119" s="936"/>
      <c r="P119" s="484" t="s">
        <v>296</v>
      </c>
      <c r="Q119" s="116">
        <v>0.17599999999999999</v>
      </c>
      <c r="R119" s="239">
        <v>26</v>
      </c>
      <c r="S119" s="74"/>
      <c r="T119" s="74"/>
      <c r="U119" s="74"/>
      <c r="V119" s="74"/>
      <c r="W119" s="74"/>
      <c r="X119" s="74"/>
      <c r="Y119" s="74"/>
      <c r="Z119" s="74"/>
      <c r="AA119" s="74"/>
      <c r="AB119" s="74"/>
      <c r="AC119" s="74"/>
      <c r="AD119" s="74"/>
      <c r="AE119" s="74"/>
      <c r="AF119" s="74"/>
      <c r="AG119" s="74"/>
      <c r="AH119" s="74"/>
      <c r="AI119" s="74"/>
      <c r="AJ119" s="74"/>
      <c r="AK119" s="74"/>
      <c r="AL119" s="74"/>
      <c r="AM119" s="74"/>
      <c r="AN119" s="74"/>
      <c r="AO119" s="74"/>
      <c r="AP119" s="74"/>
      <c r="AQ119" s="74"/>
      <c r="AR119" s="74"/>
      <c r="AS119" s="74"/>
      <c r="AT119" s="74"/>
      <c r="AU119" s="74"/>
      <c r="AV119" s="74"/>
      <c r="AW119" s="74"/>
      <c r="AX119" s="74"/>
      <c r="AY119" s="74"/>
      <c r="AZ119" s="74"/>
      <c r="BA119" s="74"/>
      <c r="BB119" s="74"/>
      <c r="BC119" s="74"/>
      <c r="BD119" s="74"/>
      <c r="BE119" s="74"/>
      <c r="BF119" s="74"/>
    </row>
    <row r="120" spans="1:58" ht="20.25" customHeight="1">
      <c r="A120" s="428" t="s">
        <v>1326</v>
      </c>
      <c r="B120" s="429" t="s">
        <v>730</v>
      </c>
      <c r="C120" s="979" t="s">
        <v>315</v>
      </c>
      <c r="D120" s="979" t="s">
        <v>306</v>
      </c>
      <c r="E120" s="842" t="s">
        <v>543</v>
      </c>
      <c r="F120" s="842" t="s">
        <v>544</v>
      </c>
      <c r="G120" s="937">
        <v>1590.6799999999998</v>
      </c>
      <c r="H120" s="430">
        <v>595</v>
      </c>
      <c r="I120" s="939">
        <v>110600</v>
      </c>
      <c r="J120" s="673">
        <v>40800</v>
      </c>
      <c r="K120" s="941"/>
      <c r="L120" s="931">
        <f t="shared" si="29"/>
        <v>0</v>
      </c>
      <c r="M120" s="933">
        <f>G120*(100%-$C$3)</f>
        <v>1590.6799999999998</v>
      </c>
      <c r="N120" s="430">
        <f t="shared" si="31"/>
        <v>595</v>
      </c>
      <c r="O120" s="935">
        <f t="shared" si="30"/>
        <v>0</v>
      </c>
      <c r="P120" s="208" t="s">
        <v>300</v>
      </c>
      <c r="Q120" s="349">
        <v>8.4000000000000005E-2</v>
      </c>
      <c r="R120" s="350">
        <v>12.5</v>
      </c>
      <c r="S120" s="74"/>
      <c r="T120" s="74"/>
      <c r="U120" s="74"/>
      <c r="V120" s="74"/>
      <c r="W120" s="74"/>
      <c r="X120" s="74"/>
      <c r="Y120" s="74"/>
      <c r="Z120" s="74"/>
      <c r="AA120" s="74"/>
      <c r="AB120" s="74"/>
      <c r="AC120" s="74"/>
      <c r="AD120" s="74"/>
      <c r="AE120" s="74"/>
      <c r="AF120" s="74"/>
      <c r="AG120" s="74"/>
      <c r="AH120" s="74"/>
      <c r="AI120" s="74"/>
      <c r="AJ120" s="74"/>
      <c r="AK120" s="74"/>
      <c r="AL120" s="74"/>
      <c r="AM120" s="74"/>
      <c r="AN120" s="74"/>
      <c r="AO120" s="74"/>
      <c r="AP120" s="74"/>
      <c r="AQ120" s="74"/>
      <c r="AR120" s="74"/>
      <c r="AS120" s="74"/>
      <c r="AT120" s="74"/>
      <c r="AU120" s="74"/>
      <c r="AV120" s="74"/>
      <c r="AW120" s="74"/>
      <c r="AX120" s="74"/>
      <c r="AY120" s="74"/>
      <c r="AZ120" s="74"/>
      <c r="BA120" s="74"/>
      <c r="BB120" s="74"/>
      <c r="BC120" s="74"/>
      <c r="BD120" s="74"/>
      <c r="BE120" s="74"/>
      <c r="BF120" s="74"/>
    </row>
    <row r="121" spans="1:58" ht="20.25" customHeight="1">
      <c r="A121" s="434" t="s">
        <v>1289</v>
      </c>
      <c r="B121" s="435" t="s">
        <v>1329</v>
      </c>
      <c r="C121" s="980"/>
      <c r="D121" s="980"/>
      <c r="E121" s="843"/>
      <c r="F121" s="843"/>
      <c r="G121" s="938"/>
      <c r="H121" s="430">
        <v>995.68</v>
      </c>
      <c r="I121" s="940"/>
      <c r="J121" s="673">
        <v>69800</v>
      </c>
      <c r="K121" s="942"/>
      <c r="L121" s="932"/>
      <c r="M121" s="934"/>
      <c r="N121" s="430">
        <f t="shared" si="31"/>
        <v>995.68</v>
      </c>
      <c r="O121" s="936"/>
      <c r="P121" s="484" t="s">
        <v>296</v>
      </c>
      <c r="Q121" s="116">
        <v>0.17599999999999999</v>
      </c>
      <c r="R121" s="239">
        <v>26</v>
      </c>
      <c r="S121" s="74"/>
      <c r="T121" s="74"/>
      <c r="U121" s="74"/>
      <c r="V121" s="74"/>
      <c r="W121" s="74"/>
      <c r="X121" s="74"/>
      <c r="Y121" s="74"/>
      <c r="Z121" s="74"/>
      <c r="AA121" s="74"/>
      <c r="AB121" s="74"/>
      <c r="AC121" s="74"/>
      <c r="AD121" s="74"/>
      <c r="AE121" s="74"/>
      <c r="AF121" s="74"/>
      <c r="AG121" s="74"/>
      <c r="AH121" s="74"/>
      <c r="AI121" s="74"/>
      <c r="AJ121" s="74"/>
      <c r="AK121" s="74"/>
      <c r="AL121" s="74"/>
      <c r="AM121" s="74"/>
      <c r="AN121" s="74"/>
      <c r="AO121" s="74"/>
      <c r="AP121" s="74"/>
      <c r="AQ121" s="74"/>
      <c r="AR121" s="74"/>
      <c r="AS121" s="74"/>
      <c r="AT121" s="74"/>
      <c r="AU121" s="74"/>
      <c r="AV121" s="74"/>
      <c r="AW121" s="74"/>
      <c r="AX121" s="74"/>
      <c r="AY121" s="74"/>
      <c r="AZ121" s="74"/>
      <c r="BA121" s="74"/>
      <c r="BB121" s="74"/>
      <c r="BC121" s="74"/>
      <c r="BD121" s="74"/>
      <c r="BE121" s="74"/>
      <c r="BF121" s="74"/>
    </row>
    <row r="122" spans="1:58" ht="20.25" customHeight="1">
      <c r="A122" s="428" t="s">
        <v>1327</v>
      </c>
      <c r="B122" s="429" t="s">
        <v>730</v>
      </c>
      <c r="C122" s="979" t="s">
        <v>315</v>
      </c>
      <c r="D122" s="979" t="s">
        <v>306</v>
      </c>
      <c r="E122" s="842" t="s">
        <v>543</v>
      </c>
      <c r="F122" s="842" t="s">
        <v>544</v>
      </c>
      <c r="G122" s="937">
        <v>1409</v>
      </c>
      <c r="H122" s="430">
        <v>595</v>
      </c>
      <c r="I122" s="939">
        <v>97900</v>
      </c>
      <c r="J122" s="673">
        <v>40800</v>
      </c>
      <c r="K122" s="941"/>
      <c r="L122" s="931">
        <f t="shared" si="29"/>
        <v>0</v>
      </c>
      <c r="M122" s="933">
        <f>G122*(100%-$C$3)</f>
        <v>1409</v>
      </c>
      <c r="N122" s="430">
        <f t="shared" si="31"/>
        <v>595</v>
      </c>
      <c r="O122" s="935">
        <f t="shared" si="30"/>
        <v>0</v>
      </c>
      <c r="P122" s="208" t="s">
        <v>300</v>
      </c>
      <c r="Q122" s="349">
        <v>8.4000000000000005E-2</v>
      </c>
      <c r="R122" s="350">
        <v>12.5</v>
      </c>
      <c r="S122" s="74"/>
      <c r="T122" s="74"/>
      <c r="U122" s="74"/>
      <c r="V122" s="74"/>
      <c r="W122" s="74"/>
      <c r="X122" s="74"/>
      <c r="Y122" s="74"/>
      <c r="Z122" s="74"/>
      <c r="AA122" s="74"/>
      <c r="AB122" s="74"/>
      <c r="AC122" s="74"/>
      <c r="AD122" s="74"/>
      <c r="AE122" s="74"/>
      <c r="AF122" s="74"/>
      <c r="AG122" s="74"/>
      <c r="AH122" s="74"/>
      <c r="AI122" s="74"/>
      <c r="AJ122" s="74"/>
      <c r="AK122" s="74"/>
      <c r="AL122" s="74"/>
      <c r="AM122" s="74"/>
      <c r="AN122" s="74"/>
      <c r="AO122" s="74"/>
      <c r="AP122" s="74"/>
      <c r="AQ122" s="74"/>
      <c r="AR122" s="74"/>
      <c r="AS122" s="74"/>
      <c r="AT122" s="74"/>
      <c r="AU122" s="74"/>
      <c r="AV122" s="74"/>
      <c r="AW122" s="74"/>
      <c r="AX122" s="74"/>
      <c r="AY122" s="74"/>
      <c r="AZ122" s="74"/>
      <c r="BA122" s="74"/>
      <c r="BB122" s="74"/>
      <c r="BC122" s="74"/>
      <c r="BD122" s="74"/>
      <c r="BE122" s="74"/>
      <c r="BF122" s="74"/>
    </row>
    <row r="123" spans="1:58" ht="20.25" customHeight="1">
      <c r="A123" s="434" t="s">
        <v>1288</v>
      </c>
      <c r="B123" s="435" t="s">
        <v>1330</v>
      </c>
      <c r="C123" s="980"/>
      <c r="D123" s="980"/>
      <c r="E123" s="843"/>
      <c r="F123" s="843"/>
      <c r="G123" s="938"/>
      <c r="H123" s="430">
        <v>814</v>
      </c>
      <c r="I123" s="940"/>
      <c r="J123" s="673">
        <v>57100</v>
      </c>
      <c r="K123" s="942"/>
      <c r="L123" s="932"/>
      <c r="M123" s="934"/>
      <c r="N123" s="430">
        <f t="shared" si="31"/>
        <v>814</v>
      </c>
      <c r="O123" s="936"/>
      <c r="P123" s="484" t="s">
        <v>296</v>
      </c>
      <c r="Q123" s="116">
        <v>0.17599999999999999</v>
      </c>
      <c r="R123" s="239">
        <v>26</v>
      </c>
      <c r="S123" s="74"/>
      <c r="T123" s="74"/>
      <c r="U123" s="74"/>
      <c r="V123" s="74"/>
      <c r="W123" s="74"/>
      <c r="X123" s="74"/>
      <c r="Y123" s="74"/>
      <c r="Z123" s="74"/>
      <c r="AA123" s="74"/>
      <c r="AB123" s="74"/>
      <c r="AC123" s="74"/>
      <c r="AD123" s="74"/>
      <c r="AE123" s="74"/>
      <c r="AF123" s="74"/>
      <c r="AG123" s="74"/>
      <c r="AH123" s="74"/>
      <c r="AI123" s="74"/>
      <c r="AJ123" s="74"/>
      <c r="AK123" s="74"/>
      <c r="AL123" s="74"/>
      <c r="AM123" s="74"/>
      <c r="AN123" s="74"/>
      <c r="AO123" s="74"/>
      <c r="AP123" s="74"/>
      <c r="AQ123" s="74"/>
      <c r="AR123" s="74"/>
      <c r="AS123" s="74"/>
      <c r="AT123" s="74"/>
      <c r="AU123" s="74"/>
      <c r="AV123" s="74"/>
      <c r="AW123" s="74"/>
      <c r="AX123" s="74"/>
      <c r="AY123" s="74"/>
      <c r="AZ123" s="74"/>
      <c r="BA123" s="74"/>
      <c r="BB123" s="74"/>
      <c r="BC123" s="74"/>
      <c r="BD123" s="74"/>
      <c r="BE123" s="74"/>
      <c r="BF123" s="74"/>
    </row>
    <row r="124" spans="1:58" ht="20.25" customHeight="1">
      <c r="A124" s="428" t="s">
        <v>1328</v>
      </c>
      <c r="B124" s="429" t="s">
        <v>730</v>
      </c>
      <c r="C124" s="979" t="s">
        <v>315</v>
      </c>
      <c r="D124" s="979" t="s">
        <v>306</v>
      </c>
      <c r="E124" s="842" t="s">
        <v>543</v>
      </c>
      <c r="F124" s="842" t="s">
        <v>544</v>
      </c>
      <c r="G124" s="937">
        <v>1523</v>
      </c>
      <c r="H124" s="430">
        <v>595</v>
      </c>
      <c r="I124" s="939">
        <v>105900</v>
      </c>
      <c r="J124" s="673">
        <v>40800</v>
      </c>
      <c r="K124" s="941"/>
      <c r="L124" s="931">
        <f t="shared" si="29"/>
        <v>0</v>
      </c>
      <c r="M124" s="933">
        <f>G124*(100%-$C$3)</f>
        <v>1523</v>
      </c>
      <c r="N124" s="430">
        <f t="shared" si="31"/>
        <v>595</v>
      </c>
      <c r="O124" s="935">
        <f t="shared" si="30"/>
        <v>0</v>
      </c>
      <c r="P124" s="208" t="s">
        <v>300</v>
      </c>
      <c r="Q124" s="349">
        <v>8.4000000000000005E-2</v>
      </c>
      <c r="R124" s="350">
        <v>12.5</v>
      </c>
      <c r="S124" s="74"/>
      <c r="T124" s="74"/>
      <c r="U124" s="74"/>
      <c r="V124" s="74"/>
      <c r="W124" s="74"/>
      <c r="X124" s="74"/>
      <c r="Y124" s="74"/>
      <c r="Z124" s="74"/>
      <c r="AA124" s="74"/>
      <c r="AB124" s="74"/>
      <c r="AC124" s="74"/>
      <c r="AD124" s="74"/>
      <c r="AE124" s="74"/>
      <c r="AF124" s="74"/>
      <c r="AG124" s="74"/>
      <c r="AH124" s="74"/>
      <c r="AI124" s="74"/>
      <c r="AJ124" s="74"/>
      <c r="AK124" s="74"/>
      <c r="AL124" s="74"/>
      <c r="AM124" s="74"/>
      <c r="AN124" s="74"/>
      <c r="AO124" s="74"/>
      <c r="AP124" s="74"/>
      <c r="AQ124" s="74"/>
      <c r="AR124" s="74"/>
      <c r="AS124" s="74"/>
      <c r="AT124" s="74"/>
      <c r="AU124" s="74"/>
      <c r="AV124" s="74"/>
      <c r="AW124" s="74"/>
      <c r="AX124" s="74"/>
      <c r="AY124" s="74"/>
      <c r="AZ124" s="74"/>
      <c r="BA124" s="74"/>
      <c r="BB124" s="74"/>
      <c r="BC124" s="74"/>
      <c r="BD124" s="74"/>
      <c r="BE124" s="74"/>
      <c r="BF124" s="74"/>
    </row>
    <row r="125" spans="1:58" ht="20.25" customHeight="1">
      <c r="A125" s="434" t="s">
        <v>1474</v>
      </c>
      <c r="B125" s="435" t="s">
        <v>1331</v>
      </c>
      <c r="C125" s="980"/>
      <c r="D125" s="980"/>
      <c r="E125" s="843"/>
      <c r="F125" s="843"/>
      <c r="G125" s="938"/>
      <c r="H125" s="430">
        <v>928</v>
      </c>
      <c r="I125" s="940"/>
      <c r="J125" s="673">
        <v>65100</v>
      </c>
      <c r="K125" s="942"/>
      <c r="L125" s="932"/>
      <c r="M125" s="934"/>
      <c r="N125" s="430">
        <f t="shared" si="31"/>
        <v>928</v>
      </c>
      <c r="O125" s="936"/>
      <c r="P125" s="484" t="s">
        <v>296</v>
      </c>
      <c r="Q125" s="116">
        <v>0.17599999999999999</v>
      </c>
      <c r="R125" s="239">
        <v>26</v>
      </c>
      <c r="S125" s="74"/>
      <c r="T125" s="74"/>
      <c r="U125" s="74"/>
      <c r="V125" s="74"/>
      <c r="W125" s="74"/>
      <c r="X125" s="74"/>
      <c r="Y125" s="74"/>
      <c r="Z125" s="74"/>
      <c r="AA125" s="74"/>
      <c r="AB125" s="74"/>
      <c r="AC125" s="74"/>
      <c r="AD125" s="74"/>
      <c r="AE125" s="74"/>
      <c r="AF125" s="74"/>
      <c r="AG125" s="74"/>
      <c r="AH125" s="74"/>
      <c r="AI125" s="74"/>
      <c r="AJ125" s="74"/>
      <c r="AK125" s="74"/>
      <c r="AL125" s="74"/>
      <c r="AM125" s="74"/>
      <c r="AN125" s="74"/>
      <c r="AO125" s="74"/>
      <c r="AP125" s="74"/>
      <c r="AQ125" s="74"/>
      <c r="AR125" s="74"/>
      <c r="AS125" s="74"/>
      <c r="AT125" s="74"/>
      <c r="AU125" s="74"/>
      <c r="AV125" s="74"/>
      <c r="AW125" s="74"/>
      <c r="AX125" s="74"/>
      <c r="AY125" s="74"/>
      <c r="AZ125" s="74"/>
      <c r="BA125" s="74"/>
      <c r="BB125" s="74"/>
      <c r="BC125" s="74"/>
      <c r="BD125" s="74"/>
      <c r="BE125" s="74"/>
      <c r="BF125" s="74"/>
    </row>
    <row r="126" spans="1:58" ht="20.25" customHeight="1">
      <c r="A126" s="428" t="s">
        <v>1332</v>
      </c>
      <c r="B126" s="429" t="s">
        <v>732</v>
      </c>
      <c r="C126" s="979" t="s">
        <v>316</v>
      </c>
      <c r="D126" s="979" t="s">
        <v>317</v>
      </c>
      <c r="E126" s="842" t="s">
        <v>543</v>
      </c>
      <c r="F126" s="842" t="s">
        <v>544</v>
      </c>
      <c r="G126" s="937">
        <v>1720.72</v>
      </c>
      <c r="H126" s="430">
        <v>629</v>
      </c>
      <c r="I126" s="939">
        <v>119700</v>
      </c>
      <c r="J126" s="673">
        <v>43100</v>
      </c>
      <c r="K126" s="941"/>
      <c r="L126" s="931">
        <f t="shared" si="29"/>
        <v>0</v>
      </c>
      <c r="M126" s="933">
        <f>G126*(100%-$C$3)</f>
        <v>1720.72</v>
      </c>
      <c r="N126" s="430">
        <f t="shared" si="31"/>
        <v>629</v>
      </c>
      <c r="O126" s="935">
        <f t="shared" si="30"/>
        <v>0</v>
      </c>
      <c r="P126" s="484" t="s">
        <v>300</v>
      </c>
      <c r="Q126" s="116">
        <v>8.4000000000000005E-2</v>
      </c>
      <c r="R126" s="239">
        <v>12.5</v>
      </c>
      <c r="S126" s="74"/>
      <c r="T126" s="74"/>
      <c r="U126" s="74"/>
      <c r="V126" s="74"/>
      <c r="W126" s="74"/>
      <c r="X126" s="74"/>
      <c r="Y126" s="74"/>
      <c r="Z126" s="74"/>
      <c r="AA126" s="74"/>
      <c r="AB126" s="74"/>
      <c r="AC126" s="74"/>
      <c r="AD126" s="74"/>
      <c r="AE126" s="74"/>
      <c r="AF126" s="74"/>
      <c r="AG126" s="74"/>
      <c r="AH126" s="74"/>
      <c r="AI126" s="74"/>
      <c r="AJ126" s="74"/>
      <c r="AK126" s="74"/>
      <c r="AL126" s="74"/>
      <c r="AM126" s="74"/>
      <c r="AN126" s="74"/>
      <c r="AO126" s="74"/>
      <c r="AP126" s="74"/>
      <c r="AQ126" s="74"/>
      <c r="AR126" s="74"/>
      <c r="AS126" s="74"/>
      <c r="AT126" s="74"/>
      <c r="AU126" s="74"/>
      <c r="AV126" s="74"/>
      <c r="AW126" s="74"/>
      <c r="AX126" s="74"/>
      <c r="AY126" s="74"/>
      <c r="AZ126" s="74"/>
      <c r="BA126" s="74"/>
      <c r="BB126" s="74"/>
      <c r="BC126" s="74"/>
      <c r="BD126" s="74"/>
      <c r="BE126" s="74"/>
      <c r="BF126" s="74"/>
    </row>
    <row r="127" spans="1:58" ht="20.25" customHeight="1">
      <c r="A127" s="434" t="s">
        <v>1290</v>
      </c>
      <c r="B127" s="435" t="s">
        <v>674</v>
      </c>
      <c r="C127" s="980"/>
      <c r="D127" s="980"/>
      <c r="E127" s="843"/>
      <c r="F127" s="843"/>
      <c r="G127" s="938"/>
      <c r="H127" s="430">
        <v>1091.72</v>
      </c>
      <c r="I127" s="940"/>
      <c r="J127" s="673">
        <v>76600</v>
      </c>
      <c r="K127" s="942"/>
      <c r="L127" s="932"/>
      <c r="M127" s="934"/>
      <c r="N127" s="430">
        <f t="shared" si="31"/>
        <v>1091.72</v>
      </c>
      <c r="O127" s="936"/>
      <c r="P127" s="484" t="s">
        <v>296</v>
      </c>
      <c r="Q127" s="116">
        <v>0.17599999999999999</v>
      </c>
      <c r="R127" s="239">
        <v>26</v>
      </c>
      <c r="S127" s="74"/>
      <c r="T127" s="74"/>
      <c r="U127" s="74"/>
      <c r="V127" s="74"/>
      <c r="W127" s="74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</row>
    <row r="128" spans="1:58" ht="20.25" customHeight="1">
      <c r="A128" s="428" t="s">
        <v>1335</v>
      </c>
      <c r="B128" s="429" t="s">
        <v>732</v>
      </c>
      <c r="C128" s="979" t="s">
        <v>316</v>
      </c>
      <c r="D128" s="979" t="s">
        <v>317</v>
      </c>
      <c r="E128" s="842" t="s">
        <v>543</v>
      </c>
      <c r="F128" s="842" t="s">
        <v>544</v>
      </c>
      <c r="G128" s="937">
        <v>1664.86</v>
      </c>
      <c r="H128" s="430">
        <v>629</v>
      </c>
      <c r="I128" s="939">
        <v>115700</v>
      </c>
      <c r="J128" s="673">
        <v>43100</v>
      </c>
      <c r="K128" s="941"/>
      <c r="L128" s="931">
        <f t="shared" si="29"/>
        <v>0</v>
      </c>
      <c r="M128" s="933">
        <f>G128*(100%-$C$3)</f>
        <v>1664.86</v>
      </c>
      <c r="N128" s="430">
        <f t="shared" si="31"/>
        <v>629</v>
      </c>
      <c r="O128" s="935">
        <f t="shared" si="30"/>
        <v>0</v>
      </c>
      <c r="P128" s="484" t="s">
        <v>300</v>
      </c>
      <c r="Q128" s="116">
        <v>8.4000000000000005E-2</v>
      </c>
      <c r="R128" s="239">
        <v>12.5</v>
      </c>
      <c r="S128" s="74"/>
      <c r="T128" s="74"/>
      <c r="U128" s="74"/>
      <c r="V128" s="74"/>
      <c r="W128" s="74"/>
      <c r="X128" s="74"/>
      <c r="Y128" s="74"/>
      <c r="Z128" s="74"/>
      <c r="AA128" s="74"/>
      <c r="AB128" s="74"/>
      <c r="AC128" s="74"/>
      <c r="AD128" s="74"/>
      <c r="AE128" s="74"/>
      <c r="AF128" s="74"/>
      <c r="AG128" s="74"/>
      <c r="AH128" s="74"/>
      <c r="AI128" s="74"/>
      <c r="AJ128" s="74"/>
      <c r="AK128" s="74"/>
      <c r="AL128" s="74"/>
      <c r="AM128" s="74"/>
      <c r="AN128" s="74"/>
      <c r="AO128" s="74"/>
      <c r="AP128" s="74"/>
      <c r="AQ128" s="74"/>
      <c r="AR128" s="74"/>
      <c r="AS128" s="74"/>
      <c r="AT128" s="74"/>
      <c r="AU128" s="74"/>
      <c r="AV128" s="74"/>
      <c r="AW128" s="74"/>
      <c r="AX128" s="74"/>
      <c r="AY128" s="74"/>
      <c r="AZ128" s="74"/>
      <c r="BA128" s="74"/>
      <c r="BB128" s="74"/>
      <c r="BC128" s="74"/>
      <c r="BD128" s="74"/>
      <c r="BE128" s="74"/>
      <c r="BF128" s="74"/>
    </row>
    <row r="129" spans="1:58" ht="20.25" customHeight="1">
      <c r="A129" s="434" t="s">
        <v>1289</v>
      </c>
      <c r="B129" s="435" t="s">
        <v>675</v>
      </c>
      <c r="C129" s="980"/>
      <c r="D129" s="980"/>
      <c r="E129" s="843"/>
      <c r="F129" s="843"/>
      <c r="G129" s="938"/>
      <c r="H129" s="430">
        <v>1035.8599999999999</v>
      </c>
      <c r="I129" s="940"/>
      <c r="J129" s="673">
        <v>72600</v>
      </c>
      <c r="K129" s="942"/>
      <c r="L129" s="932"/>
      <c r="M129" s="934"/>
      <c r="N129" s="430">
        <f t="shared" si="31"/>
        <v>1035.8599999999999</v>
      </c>
      <c r="O129" s="936"/>
      <c r="P129" s="484" t="s">
        <v>296</v>
      </c>
      <c r="Q129" s="116">
        <v>0.17599999999999999</v>
      </c>
      <c r="R129" s="239">
        <v>26</v>
      </c>
      <c r="S129" s="74"/>
      <c r="T129" s="74"/>
      <c r="U129" s="74"/>
      <c r="V129" s="74"/>
      <c r="W129" s="74"/>
      <c r="X129" s="74"/>
      <c r="Y129" s="74"/>
      <c r="Z129" s="74"/>
      <c r="AA129" s="74"/>
      <c r="AB129" s="74"/>
      <c r="AC129" s="74"/>
      <c r="AD129" s="74"/>
      <c r="AE129" s="74"/>
      <c r="AF129" s="74"/>
      <c r="AG129" s="74"/>
      <c r="AH129" s="74"/>
      <c r="AI129" s="74"/>
      <c r="AJ129" s="74"/>
      <c r="AK129" s="74"/>
      <c r="AL129" s="74"/>
      <c r="AM129" s="74"/>
      <c r="AN129" s="74"/>
      <c r="AO129" s="74"/>
      <c r="AP129" s="74"/>
      <c r="AQ129" s="74"/>
      <c r="AR129" s="74"/>
      <c r="AS129" s="74"/>
      <c r="AT129" s="74"/>
      <c r="AU129" s="74"/>
      <c r="AV129" s="74"/>
      <c r="AW129" s="74"/>
      <c r="AX129" s="74"/>
      <c r="AY129" s="74"/>
      <c r="AZ129" s="74"/>
      <c r="BA129" s="74"/>
      <c r="BB129" s="74"/>
      <c r="BC129" s="74"/>
      <c r="BD129" s="74"/>
      <c r="BE129" s="74"/>
      <c r="BF129" s="74"/>
    </row>
    <row r="130" spans="1:58" ht="20.25" customHeight="1">
      <c r="A130" s="428" t="s">
        <v>1333</v>
      </c>
      <c r="B130" s="429" t="s">
        <v>732</v>
      </c>
      <c r="C130" s="979" t="s">
        <v>316</v>
      </c>
      <c r="D130" s="979" t="s">
        <v>317</v>
      </c>
      <c r="E130" s="842" t="s">
        <v>543</v>
      </c>
      <c r="F130" s="842" t="s">
        <v>544</v>
      </c>
      <c r="G130" s="937">
        <v>1484</v>
      </c>
      <c r="H130" s="430">
        <v>629</v>
      </c>
      <c r="I130" s="939">
        <v>103100</v>
      </c>
      <c r="J130" s="673">
        <v>43100</v>
      </c>
      <c r="K130" s="941"/>
      <c r="L130" s="931">
        <f t="shared" si="29"/>
        <v>0</v>
      </c>
      <c r="M130" s="933">
        <f>G130*(100%-$C$3)</f>
        <v>1484</v>
      </c>
      <c r="N130" s="430">
        <f t="shared" si="31"/>
        <v>629</v>
      </c>
      <c r="O130" s="935">
        <f t="shared" si="30"/>
        <v>0</v>
      </c>
      <c r="P130" s="484" t="s">
        <v>300</v>
      </c>
      <c r="Q130" s="116">
        <v>8.4000000000000005E-2</v>
      </c>
      <c r="R130" s="239">
        <v>12.5</v>
      </c>
      <c r="S130" s="74"/>
      <c r="T130" s="74"/>
      <c r="U130" s="74"/>
      <c r="V130" s="74"/>
      <c r="W130" s="74"/>
      <c r="X130" s="74"/>
      <c r="Y130" s="74"/>
      <c r="Z130" s="74"/>
      <c r="AA130" s="74"/>
      <c r="AB130" s="74"/>
      <c r="AC130" s="74"/>
      <c r="AD130" s="74"/>
      <c r="AE130" s="74"/>
      <c r="AF130" s="74"/>
      <c r="AG130" s="74"/>
      <c r="AH130" s="74"/>
      <c r="AI130" s="74"/>
      <c r="AJ130" s="74"/>
      <c r="AK130" s="74"/>
      <c r="AL130" s="74"/>
      <c r="AM130" s="74"/>
      <c r="AN130" s="74"/>
      <c r="AO130" s="74"/>
      <c r="AP130" s="74"/>
      <c r="AQ130" s="74"/>
      <c r="AR130" s="74"/>
      <c r="AS130" s="74"/>
      <c r="AT130" s="74"/>
      <c r="AU130" s="74"/>
      <c r="AV130" s="74"/>
      <c r="AW130" s="74"/>
      <c r="AX130" s="74"/>
      <c r="AY130" s="74"/>
      <c r="AZ130" s="74"/>
      <c r="BA130" s="74"/>
      <c r="BB130" s="74"/>
      <c r="BC130" s="74"/>
      <c r="BD130" s="74"/>
      <c r="BE130" s="74"/>
      <c r="BF130" s="74"/>
    </row>
    <row r="131" spans="1:58" ht="20.25" customHeight="1">
      <c r="A131" s="434" t="s">
        <v>1288</v>
      </c>
      <c r="B131" s="435" t="s">
        <v>676</v>
      </c>
      <c r="C131" s="980"/>
      <c r="D131" s="980"/>
      <c r="E131" s="843"/>
      <c r="F131" s="843"/>
      <c r="G131" s="938"/>
      <c r="H131" s="430">
        <v>855</v>
      </c>
      <c r="I131" s="940"/>
      <c r="J131" s="673">
        <v>60000</v>
      </c>
      <c r="K131" s="942"/>
      <c r="L131" s="932"/>
      <c r="M131" s="934"/>
      <c r="N131" s="430">
        <f t="shared" si="31"/>
        <v>855</v>
      </c>
      <c r="O131" s="936"/>
      <c r="P131" s="484" t="s">
        <v>296</v>
      </c>
      <c r="Q131" s="116">
        <v>0.17599999999999999</v>
      </c>
      <c r="R131" s="239">
        <v>26</v>
      </c>
      <c r="S131" s="74"/>
      <c r="T131" s="74"/>
      <c r="U131" s="74"/>
      <c r="V131" s="74"/>
      <c r="W131" s="74"/>
      <c r="X131" s="74"/>
      <c r="Y131" s="74"/>
      <c r="Z131" s="74"/>
      <c r="AA131" s="74"/>
      <c r="AB131" s="74"/>
      <c r="AC131" s="74"/>
      <c r="AD131" s="74"/>
      <c r="AE131" s="74"/>
      <c r="AF131" s="74"/>
      <c r="AG131" s="74"/>
      <c r="AH131" s="74"/>
      <c r="AI131" s="74"/>
      <c r="AJ131" s="74"/>
      <c r="AK131" s="74"/>
      <c r="AL131" s="74"/>
      <c r="AM131" s="74"/>
      <c r="AN131" s="74"/>
      <c r="AO131" s="74"/>
      <c r="AP131" s="74"/>
      <c r="AQ131" s="74"/>
      <c r="AR131" s="74"/>
      <c r="AS131" s="74"/>
      <c r="AT131" s="74"/>
      <c r="AU131" s="74"/>
      <c r="AV131" s="74"/>
      <c r="AW131" s="74"/>
      <c r="AX131" s="74"/>
      <c r="AY131" s="74"/>
      <c r="AZ131" s="74"/>
      <c r="BA131" s="74"/>
      <c r="BB131" s="74"/>
      <c r="BC131" s="74"/>
      <c r="BD131" s="74"/>
      <c r="BE131" s="74"/>
      <c r="BF131" s="74"/>
    </row>
    <row r="132" spans="1:58" ht="20.25" customHeight="1">
      <c r="A132" s="428" t="s">
        <v>1334</v>
      </c>
      <c r="B132" s="429" t="s">
        <v>732</v>
      </c>
      <c r="C132" s="979" t="s">
        <v>316</v>
      </c>
      <c r="D132" s="979" t="s">
        <v>317</v>
      </c>
      <c r="E132" s="842" t="s">
        <v>543</v>
      </c>
      <c r="F132" s="842" t="s">
        <v>544</v>
      </c>
      <c r="G132" s="937">
        <v>1598</v>
      </c>
      <c r="H132" s="430">
        <v>629</v>
      </c>
      <c r="I132" s="939">
        <v>111100</v>
      </c>
      <c r="J132" s="673">
        <v>43100</v>
      </c>
      <c r="K132" s="941"/>
      <c r="L132" s="931">
        <f t="shared" si="29"/>
        <v>0</v>
      </c>
      <c r="M132" s="933">
        <f>G132*(100%-$C$3)</f>
        <v>1598</v>
      </c>
      <c r="N132" s="430">
        <f t="shared" si="31"/>
        <v>629</v>
      </c>
      <c r="O132" s="935">
        <f t="shared" si="30"/>
        <v>0</v>
      </c>
      <c r="P132" s="484" t="s">
        <v>300</v>
      </c>
      <c r="Q132" s="116">
        <v>8.4000000000000005E-2</v>
      </c>
      <c r="R132" s="239">
        <v>12.5</v>
      </c>
      <c r="S132" s="74"/>
      <c r="T132" s="74"/>
      <c r="U132" s="74"/>
      <c r="V132" s="74"/>
      <c r="W132" s="74"/>
      <c r="X132" s="74"/>
      <c r="Y132" s="74"/>
      <c r="Z132" s="74"/>
      <c r="AA132" s="74"/>
      <c r="AB132" s="74"/>
      <c r="AC132" s="74"/>
      <c r="AD132" s="74"/>
      <c r="AE132" s="74"/>
      <c r="AF132" s="74"/>
      <c r="AG132" s="74"/>
      <c r="AH132" s="74"/>
      <c r="AI132" s="74"/>
      <c r="AJ132" s="74"/>
      <c r="AK132" s="74"/>
      <c r="AL132" s="74"/>
      <c r="AM132" s="74"/>
      <c r="AN132" s="74"/>
      <c r="AO132" s="74"/>
      <c r="AP132" s="74"/>
      <c r="AQ132" s="74"/>
      <c r="AR132" s="74"/>
      <c r="AS132" s="74"/>
      <c r="AT132" s="74"/>
      <c r="AU132" s="74"/>
      <c r="AV132" s="74"/>
      <c r="AW132" s="74"/>
      <c r="AX132" s="74"/>
      <c r="AY132" s="74"/>
      <c r="AZ132" s="74"/>
      <c r="BA132" s="74"/>
      <c r="BB132" s="74"/>
      <c r="BC132" s="74"/>
      <c r="BD132" s="74"/>
      <c r="BE132" s="74"/>
      <c r="BF132" s="74"/>
    </row>
    <row r="133" spans="1:58" ht="20.25" customHeight="1">
      <c r="A133" s="434" t="s">
        <v>1474</v>
      </c>
      <c r="B133" s="435" t="s">
        <v>677</v>
      </c>
      <c r="C133" s="980"/>
      <c r="D133" s="980"/>
      <c r="E133" s="843"/>
      <c r="F133" s="843"/>
      <c r="G133" s="938"/>
      <c r="H133" s="430">
        <v>969</v>
      </c>
      <c r="I133" s="940"/>
      <c r="J133" s="673">
        <v>68000</v>
      </c>
      <c r="K133" s="942"/>
      <c r="L133" s="932"/>
      <c r="M133" s="934"/>
      <c r="N133" s="430">
        <f t="shared" si="31"/>
        <v>969</v>
      </c>
      <c r="O133" s="936"/>
      <c r="P133" s="484" t="s">
        <v>296</v>
      </c>
      <c r="Q133" s="116">
        <v>0.17599999999999999</v>
      </c>
      <c r="R133" s="239">
        <v>26</v>
      </c>
      <c r="S133" s="74"/>
      <c r="T133" s="74"/>
      <c r="U133" s="74"/>
      <c r="V133" s="74"/>
      <c r="W133" s="74"/>
      <c r="X133" s="74"/>
      <c r="Y133" s="74"/>
      <c r="Z133" s="74"/>
      <c r="AA133" s="74"/>
      <c r="AB133" s="74"/>
      <c r="AC133" s="74"/>
      <c r="AD133" s="74"/>
      <c r="AE133" s="74"/>
      <c r="AF133" s="74"/>
      <c r="AG133" s="74"/>
      <c r="AH133" s="74"/>
      <c r="AI133" s="74"/>
      <c r="AJ133" s="74"/>
      <c r="AK133" s="74"/>
      <c r="AL133" s="74"/>
      <c r="AM133" s="74"/>
      <c r="AN133" s="74"/>
      <c r="AO133" s="74"/>
      <c r="AP133" s="74"/>
      <c r="AQ133" s="74"/>
      <c r="AR133" s="74"/>
      <c r="AS133" s="74"/>
      <c r="AT133" s="74"/>
      <c r="AU133" s="74"/>
      <c r="AV133" s="74"/>
      <c r="AW133" s="74"/>
      <c r="AX133" s="74"/>
      <c r="AY133" s="74"/>
      <c r="AZ133" s="74"/>
      <c r="BA133" s="74"/>
      <c r="BB133" s="74"/>
      <c r="BC133" s="74"/>
      <c r="BD133" s="74"/>
      <c r="BE133" s="74"/>
      <c r="BF133" s="74"/>
    </row>
    <row r="134" spans="1:58" ht="20.25" customHeight="1">
      <c r="A134" s="428" t="s">
        <v>1336</v>
      </c>
      <c r="B134" s="429" t="s">
        <v>734</v>
      </c>
      <c r="C134" s="979" t="s">
        <v>318</v>
      </c>
      <c r="D134" s="979" t="s">
        <v>319</v>
      </c>
      <c r="E134" s="842" t="s">
        <v>543</v>
      </c>
      <c r="F134" s="842" t="s">
        <v>544</v>
      </c>
      <c r="G134" s="937">
        <v>1947.1</v>
      </c>
      <c r="H134" s="430">
        <v>727</v>
      </c>
      <c r="I134" s="939">
        <v>135400</v>
      </c>
      <c r="J134" s="673">
        <v>49800</v>
      </c>
      <c r="K134" s="941"/>
      <c r="L134" s="931">
        <f t="shared" si="29"/>
        <v>0</v>
      </c>
      <c r="M134" s="933">
        <f>G134*(100%-$C$3)</f>
        <v>1947.1</v>
      </c>
      <c r="N134" s="430">
        <f t="shared" si="31"/>
        <v>727</v>
      </c>
      <c r="O134" s="935">
        <f t="shared" si="30"/>
        <v>0</v>
      </c>
      <c r="P134" s="484" t="s">
        <v>300</v>
      </c>
      <c r="Q134" s="116">
        <v>8.4000000000000005E-2</v>
      </c>
      <c r="R134" s="239">
        <v>13</v>
      </c>
      <c r="S134" s="74"/>
      <c r="T134" s="74"/>
      <c r="U134" s="74"/>
      <c r="V134" s="74"/>
      <c r="W134" s="74"/>
      <c r="X134" s="74"/>
      <c r="Y134" s="74"/>
      <c r="Z134" s="74"/>
      <c r="AA134" s="74"/>
      <c r="AB134" s="74"/>
      <c r="AC134" s="74"/>
      <c r="AD134" s="74"/>
      <c r="AE134" s="74"/>
      <c r="AF134" s="74"/>
      <c r="AG134" s="74"/>
      <c r="AH134" s="74"/>
      <c r="AI134" s="74"/>
      <c r="AJ134" s="74"/>
      <c r="AK134" s="74"/>
      <c r="AL134" s="74"/>
      <c r="AM134" s="74"/>
      <c r="AN134" s="74"/>
      <c r="AO134" s="74"/>
      <c r="AP134" s="74"/>
      <c r="AQ134" s="74"/>
      <c r="AR134" s="74"/>
      <c r="AS134" s="74"/>
      <c r="AT134" s="74"/>
      <c r="AU134" s="74"/>
      <c r="AV134" s="74"/>
      <c r="AW134" s="74"/>
      <c r="AX134" s="74"/>
      <c r="AY134" s="74"/>
      <c r="AZ134" s="74"/>
      <c r="BA134" s="74"/>
      <c r="BB134" s="74"/>
      <c r="BC134" s="74"/>
      <c r="BD134" s="74"/>
      <c r="BE134" s="74"/>
      <c r="BF134" s="74"/>
    </row>
    <row r="135" spans="1:58" ht="20.25" customHeight="1">
      <c r="A135" s="434" t="s">
        <v>1290</v>
      </c>
      <c r="B135" s="435" t="s">
        <v>678</v>
      </c>
      <c r="C135" s="980"/>
      <c r="D135" s="980"/>
      <c r="E135" s="843"/>
      <c r="F135" s="843"/>
      <c r="G135" s="938"/>
      <c r="H135" s="430">
        <v>1220.0999999999999</v>
      </c>
      <c r="I135" s="940"/>
      <c r="J135" s="673">
        <v>85600</v>
      </c>
      <c r="K135" s="942"/>
      <c r="L135" s="932"/>
      <c r="M135" s="934"/>
      <c r="N135" s="430">
        <f t="shared" si="31"/>
        <v>1220.0999999999999</v>
      </c>
      <c r="O135" s="936"/>
      <c r="P135" s="484" t="s">
        <v>296</v>
      </c>
      <c r="Q135" s="116">
        <v>0.17599999999999999</v>
      </c>
      <c r="R135" s="239">
        <v>29</v>
      </c>
      <c r="S135" s="74"/>
      <c r="T135" s="74"/>
      <c r="U135" s="74"/>
      <c r="V135" s="74"/>
      <c r="W135" s="74"/>
      <c r="X135" s="74"/>
      <c r="Y135" s="74"/>
      <c r="Z135" s="74"/>
      <c r="AA135" s="74"/>
      <c r="AB135" s="74"/>
      <c r="AC135" s="74"/>
      <c r="AD135" s="74"/>
      <c r="AE135" s="74"/>
      <c r="AF135" s="74"/>
      <c r="AG135" s="74"/>
      <c r="AH135" s="74"/>
      <c r="AI135" s="74"/>
      <c r="AJ135" s="74"/>
      <c r="AK135" s="74"/>
      <c r="AL135" s="74"/>
      <c r="AM135" s="74"/>
      <c r="AN135" s="74"/>
      <c r="AO135" s="74"/>
      <c r="AP135" s="74"/>
      <c r="AQ135" s="74"/>
      <c r="AR135" s="74"/>
      <c r="AS135" s="74"/>
      <c r="AT135" s="74"/>
      <c r="AU135" s="74"/>
      <c r="AV135" s="74"/>
      <c r="AW135" s="74"/>
      <c r="AX135" s="74"/>
      <c r="AY135" s="74"/>
      <c r="AZ135" s="74"/>
      <c r="BA135" s="74"/>
      <c r="BB135" s="74"/>
      <c r="BC135" s="74"/>
      <c r="BD135" s="74"/>
      <c r="BE135" s="74"/>
      <c r="BF135" s="74"/>
    </row>
    <row r="136" spans="1:58" ht="20.25" customHeight="1">
      <c r="A136" s="428" t="s">
        <v>1337</v>
      </c>
      <c r="B136" s="429" t="s">
        <v>734</v>
      </c>
      <c r="C136" s="979" t="s">
        <v>318</v>
      </c>
      <c r="D136" s="979" t="s">
        <v>319</v>
      </c>
      <c r="E136" s="842" t="s">
        <v>543</v>
      </c>
      <c r="F136" s="842" t="s">
        <v>544</v>
      </c>
      <c r="G136" s="937">
        <v>1903.12</v>
      </c>
      <c r="H136" s="430">
        <v>727</v>
      </c>
      <c r="I136" s="939">
        <v>132300</v>
      </c>
      <c r="J136" s="673">
        <v>49800</v>
      </c>
      <c r="K136" s="941"/>
      <c r="L136" s="931">
        <f t="shared" si="29"/>
        <v>0</v>
      </c>
      <c r="M136" s="933">
        <f>G136*(100%-$C$3)</f>
        <v>1903.12</v>
      </c>
      <c r="N136" s="430">
        <f t="shared" si="31"/>
        <v>727</v>
      </c>
      <c r="O136" s="935">
        <f t="shared" si="30"/>
        <v>0</v>
      </c>
      <c r="P136" s="484" t="s">
        <v>300</v>
      </c>
      <c r="Q136" s="116">
        <v>8.4000000000000005E-2</v>
      </c>
      <c r="R136" s="239">
        <v>13</v>
      </c>
      <c r="S136" s="74"/>
      <c r="T136" s="74"/>
      <c r="U136" s="74"/>
      <c r="V136" s="74"/>
      <c r="W136" s="74"/>
      <c r="X136" s="74"/>
      <c r="Y136" s="74"/>
      <c r="Z136" s="74"/>
      <c r="AA136" s="74"/>
      <c r="AB136" s="74"/>
      <c r="AC136" s="74"/>
      <c r="AD136" s="74"/>
      <c r="AE136" s="74"/>
      <c r="AF136" s="74"/>
      <c r="AG136" s="74"/>
      <c r="AH136" s="74"/>
      <c r="AI136" s="74"/>
      <c r="AJ136" s="74"/>
      <c r="AK136" s="74"/>
      <c r="AL136" s="74"/>
      <c r="AM136" s="74"/>
      <c r="AN136" s="74"/>
      <c r="AO136" s="74"/>
      <c r="AP136" s="74"/>
      <c r="AQ136" s="74"/>
      <c r="AR136" s="74"/>
      <c r="AS136" s="74"/>
      <c r="AT136" s="74"/>
      <c r="AU136" s="74"/>
      <c r="AV136" s="74"/>
      <c r="AW136" s="74"/>
      <c r="AX136" s="74"/>
      <c r="AY136" s="74"/>
      <c r="AZ136" s="74"/>
      <c r="BA136" s="74"/>
      <c r="BB136" s="74"/>
      <c r="BC136" s="74"/>
      <c r="BD136" s="74"/>
      <c r="BE136" s="74"/>
      <c r="BF136" s="74"/>
    </row>
    <row r="137" spans="1:58" ht="20.25" customHeight="1">
      <c r="A137" s="434" t="s">
        <v>1289</v>
      </c>
      <c r="B137" s="435" t="s">
        <v>679</v>
      </c>
      <c r="C137" s="980"/>
      <c r="D137" s="980"/>
      <c r="E137" s="843"/>
      <c r="F137" s="843"/>
      <c r="G137" s="938"/>
      <c r="H137" s="430">
        <v>1176.1199999999999</v>
      </c>
      <c r="I137" s="940"/>
      <c r="J137" s="673">
        <v>82500</v>
      </c>
      <c r="K137" s="942"/>
      <c r="L137" s="932"/>
      <c r="M137" s="934"/>
      <c r="N137" s="430">
        <f t="shared" si="31"/>
        <v>1176.1199999999999</v>
      </c>
      <c r="O137" s="936"/>
      <c r="P137" s="484" t="s">
        <v>296</v>
      </c>
      <c r="Q137" s="116">
        <v>0.17599999999999999</v>
      </c>
      <c r="R137" s="239">
        <v>29</v>
      </c>
      <c r="S137" s="74"/>
      <c r="T137" s="74"/>
      <c r="U137" s="74"/>
      <c r="V137" s="74"/>
      <c r="W137" s="74"/>
      <c r="X137" s="74"/>
      <c r="Y137" s="74"/>
      <c r="Z137" s="74"/>
      <c r="AA137" s="74"/>
      <c r="AB137" s="74"/>
      <c r="AC137" s="74"/>
      <c r="AD137" s="74"/>
      <c r="AE137" s="74"/>
      <c r="AF137" s="74"/>
      <c r="AG137" s="74"/>
      <c r="AH137" s="74"/>
      <c r="AI137" s="74"/>
      <c r="AJ137" s="74"/>
      <c r="AK137" s="74"/>
      <c r="AL137" s="74"/>
      <c r="AM137" s="74"/>
      <c r="AN137" s="74"/>
      <c r="AO137" s="74"/>
      <c r="AP137" s="74"/>
      <c r="AQ137" s="74"/>
      <c r="AR137" s="74"/>
      <c r="AS137" s="74"/>
      <c r="AT137" s="74"/>
      <c r="AU137" s="74"/>
      <c r="AV137" s="74"/>
      <c r="AW137" s="74"/>
      <c r="AX137" s="74"/>
      <c r="AY137" s="74"/>
      <c r="AZ137" s="74"/>
      <c r="BA137" s="74"/>
      <c r="BB137" s="74"/>
      <c r="BC137" s="74"/>
      <c r="BD137" s="74"/>
      <c r="BE137" s="74"/>
      <c r="BF137" s="74"/>
    </row>
    <row r="138" spans="1:58" ht="20.25" customHeight="1">
      <c r="A138" s="428" t="s">
        <v>1338</v>
      </c>
      <c r="B138" s="429" t="s">
        <v>734</v>
      </c>
      <c r="C138" s="979" t="s">
        <v>318</v>
      </c>
      <c r="D138" s="979" t="s">
        <v>319</v>
      </c>
      <c r="E138" s="842" t="s">
        <v>543</v>
      </c>
      <c r="F138" s="842" t="s">
        <v>544</v>
      </c>
      <c r="G138" s="937">
        <v>1713</v>
      </c>
      <c r="H138" s="430">
        <v>727</v>
      </c>
      <c r="I138" s="939">
        <v>118900</v>
      </c>
      <c r="J138" s="673">
        <v>49800</v>
      </c>
      <c r="K138" s="941"/>
      <c r="L138" s="931">
        <f t="shared" si="29"/>
        <v>0</v>
      </c>
      <c r="M138" s="933">
        <f>G138*(100%-$C$3)</f>
        <v>1713</v>
      </c>
      <c r="N138" s="430">
        <f t="shared" si="31"/>
        <v>727</v>
      </c>
      <c r="O138" s="935">
        <f t="shared" si="30"/>
        <v>0</v>
      </c>
      <c r="P138" s="484" t="s">
        <v>300</v>
      </c>
      <c r="Q138" s="116">
        <v>8.4000000000000005E-2</v>
      </c>
      <c r="R138" s="239">
        <v>13</v>
      </c>
      <c r="S138" s="74"/>
      <c r="T138" s="74"/>
      <c r="U138" s="74"/>
      <c r="V138" s="74"/>
      <c r="W138" s="74"/>
      <c r="X138" s="74"/>
      <c r="Y138" s="74"/>
      <c r="Z138" s="74"/>
      <c r="AA138" s="74"/>
      <c r="AB138" s="74"/>
      <c r="AC138" s="74"/>
      <c r="AD138" s="74"/>
      <c r="AE138" s="74"/>
      <c r="AF138" s="74"/>
      <c r="AG138" s="74"/>
      <c r="AH138" s="74"/>
      <c r="AI138" s="74"/>
      <c r="AJ138" s="74"/>
      <c r="AK138" s="74"/>
      <c r="AL138" s="74"/>
      <c r="AM138" s="74"/>
      <c r="AN138" s="74"/>
      <c r="AO138" s="74"/>
      <c r="AP138" s="74"/>
      <c r="AQ138" s="74"/>
      <c r="AR138" s="74"/>
      <c r="AS138" s="74"/>
      <c r="AT138" s="74"/>
      <c r="AU138" s="74"/>
      <c r="AV138" s="74"/>
      <c r="AW138" s="74"/>
      <c r="AX138" s="74"/>
      <c r="AY138" s="74"/>
      <c r="AZ138" s="74"/>
      <c r="BA138" s="74"/>
      <c r="BB138" s="74"/>
      <c r="BC138" s="74"/>
      <c r="BD138" s="74"/>
      <c r="BE138" s="74"/>
      <c r="BF138" s="74"/>
    </row>
    <row r="139" spans="1:58" ht="20.25" customHeight="1">
      <c r="A139" s="434" t="s">
        <v>1288</v>
      </c>
      <c r="B139" s="435" t="s">
        <v>680</v>
      </c>
      <c r="C139" s="980"/>
      <c r="D139" s="980"/>
      <c r="E139" s="843"/>
      <c r="F139" s="843"/>
      <c r="G139" s="938"/>
      <c r="H139" s="430">
        <v>986</v>
      </c>
      <c r="I139" s="940"/>
      <c r="J139" s="673">
        <v>69100</v>
      </c>
      <c r="K139" s="942"/>
      <c r="L139" s="932"/>
      <c r="M139" s="934"/>
      <c r="N139" s="430">
        <f t="shared" si="31"/>
        <v>986</v>
      </c>
      <c r="O139" s="936"/>
      <c r="P139" s="484" t="s">
        <v>296</v>
      </c>
      <c r="Q139" s="116">
        <v>0.17599999999999999</v>
      </c>
      <c r="R139" s="239">
        <v>29</v>
      </c>
      <c r="S139" s="74"/>
      <c r="T139" s="74"/>
      <c r="U139" s="74"/>
      <c r="V139" s="74"/>
      <c r="W139" s="74"/>
      <c r="X139" s="74"/>
      <c r="Y139" s="74"/>
      <c r="Z139" s="74"/>
      <c r="AA139" s="74"/>
      <c r="AB139" s="74"/>
      <c r="AC139" s="74"/>
      <c r="AD139" s="74"/>
      <c r="AE139" s="74"/>
      <c r="AF139" s="74"/>
      <c r="AG139" s="74"/>
      <c r="AH139" s="74"/>
      <c r="AI139" s="74"/>
      <c r="AJ139" s="74"/>
      <c r="AK139" s="74"/>
      <c r="AL139" s="74"/>
      <c r="AM139" s="74"/>
      <c r="AN139" s="74"/>
      <c r="AO139" s="74"/>
      <c r="AP139" s="74"/>
      <c r="AQ139" s="74"/>
      <c r="AR139" s="74"/>
      <c r="AS139" s="74"/>
      <c r="AT139" s="74"/>
      <c r="AU139" s="74"/>
      <c r="AV139" s="74"/>
      <c r="AW139" s="74"/>
      <c r="AX139" s="74"/>
      <c r="AY139" s="74"/>
      <c r="AZ139" s="74"/>
      <c r="BA139" s="74"/>
      <c r="BB139" s="74"/>
      <c r="BC139" s="74"/>
      <c r="BD139" s="74"/>
      <c r="BE139" s="74"/>
      <c r="BF139" s="74"/>
    </row>
    <row r="140" spans="1:58" ht="20.25" customHeight="1">
      <c r="A140" s="428" t="s">
        <v>1339</v>
      </c>
      <c r="B140" s="429" t="s">
        <v>734</v>
      </c>
      <c r="C140" s="979" t="s">
        <v>318</v>
      </c>
      <c r="D140" s="979" t="s">
        <v>319</v>
      </c>
      <c r="E140" s="842" t="s">
        <v>543</v>
      </c>
      <c r="F140" s="842" t="s">
        <v>544</v>
      </c>
      <c r="G140" s="937">
        <v>1827</v>
      </c>
      <c r="H140" s="430">
        <v>727</v>
      </c>
      <c r="I140" s="939">
        <v>126900</v>
      </c>
      <c r="J140" s="673">
        <v>49800</v>
      </c>
      <c r="K140" s="941"/>
      <c r="L140" s="931">
        <f t="shared" si="29"/>
        <v>0</v>
      </c>
      <c r="M140" s="933">
        <f>G140*(100%-$C$3)</f>
        <v>1827</v>
      </c>
      <c r="N140" s="430">
        <f t="shared" si="31"/>
        <v>727</v>
      </c>
      <c r="O140" s="935">
        <f t="shared" si="30"/>
        <v>0</v>
      </c>
      <c r="P140" s="484" t="s">
        <v>300</v>
      </c>
      <c r="Q140" s="116">
        <v>8.4000000000000005E-2</v>
      </c>
      <c r="R140" s="239">
        <v>13</v>
      </c>
      <c r="S140" s="74"/>
      <c r="T140" s="74"/>
      <c r="U140" s="74"/>
      <c r="V140" s="74"/>
      <c r="W140" s="74"/>
      <c r="X140" s="74"/>
      <c r="Y140" s="74"/>
      <c r="Z140" s="74"/>
      <c r="AA140" s="74"/>
      <c r="AB140" s="74"/>
      <c r="AC140" s="74"/>
      <c r="AD140" s="74"/>
      <c r="AE140" s="74"/>
      <c r="AF140" s="74"/>
      <c r="AG140" s="74"/>
      <c r="AH140" s="74"/>
      <c r="AI140" s="74"/>
      <c r="AJ140" s="74"/>
      <c r="AK140" s="74"/>
      <c r="AL140" s="74"/>
      <c r="AM140" s="74"/>
      <c r="AN140" s="74"/>
      <c r="AO140" s="74"/>
      <c r="AP140" s="74"/>
      <c r="AQ140" s="74"/>
      <c r="AR140" s="74"/>
      <c r="AS140" s="74"/>
      <c r="AT140" s="74"/>
      <c r="AU140" s="74"/>
      <c r="AV140" s="74"/>
      <c r="AW140" s="74"/>
      <c r="AX140" s="74"/>
      <c r="AY140" s="74"/>
      <c r="AZ140" s="74"/>
      <c r="BA140" s="74"/>
      <c r="BB140" s="74"/>
      <c r="BC140" s="74"/>
      <c r="BD140" s="74"/>
      <c r="BE140" s="74"/>
      <c r="BF140" s="74"/>
    </row>
    <row r="141" spans="1:58" ht="20.25" customHeight="1">
      <c r="A141" s="434" t="s">
        <v>1474</v>
      </c>
      <c r="B141" s="435" t="s">
        <v>681</v>
      </c>
      <c r="C141" s="980"/>
      <c r="D141" s="980"/>
      <c r="E141" s="843"/>
      <c r="F141" s="843"/>
      <c r="G141" s="938"/>
      <c r="H141" s="430">
        <v>1100</v>
      </c>
      <c r="I141" s="940"/>
      <c r="J141" s="673">
        <v>77100</v>
      </c>
      <c r="K141" s="942"/>
      <c r="L141" s="932"/>
      <c r="M141" s="934"/>
      <c r="N141" s="430">
        <f t="shared" si="31"/>
        <v>1100</v>
      </c>
      <c r="O141" s="936"/>
      <c r="P141" s="484" t="s">
        <v>296</v>
      </c>
      <c r="Q141" s="116">
        <v>0.17599999999999999</v>
      </c>
      <c r="R141" s="239">
        <v>29</v>
      </c>
      <c r="S141" s="74"/>
      <c r="T141" s="74"/>
      <c r="U141" s="74"/>
      <c r="V141" s="74"/>
      <c r="W141" s="74"/>
      <c r="X141" s="74"/>
      <c r="Y141" s="74"/>
      <c r="Z141" s="74"/>
      <c r="AA141" s="74"/>
      <c r="AB141" s="74"/>
      <c r="AC141" s="74"/>
      <c r="AD141" s="74"/>
      <c r="AE141" s="74"/>
      <c r="AF141" s="74"/>
      <c r="AG141" s="74"/>
      <c r="AH141" s="74"/>
      <c r="AI141" s="74"/>
      <c r="AJ141" s="74"/>
      <c r="AK141" s="74"/>
      <c r="AL141" s="74"/>
      <c r="AM141" s="74"/>
      <c r="AN141" s="74"/>
      <c r="AO141" s="74"/>
      <c r="AP141" s="74"/>
      <c r="AQ141" s="74"/>
      <c r="AR141" s="74"/>
      <c r="AS141" s="74"/>
      <c r="AT141" s="74"/>
      <c r="AU141" s="74"/>
      <c r="AV141" s="74"/>
      <c r="AW141" s="74"/>
      <c r="AX141" s="74"/>
      <c r="AY141" s="74"/>
      <c r="AZ141" s="74"/>
      <c r="BA141" s="74"/>
      <c r="BB141" s="74"/>
      <c r="BC141" s="74"/>
      <c r="BD141" s="74"/>
      <c r="BE141" s="74"/>
      <c r="BF141" s="74"/>
    </row>
    <row r="142" spans="1:58" ht="20.25" customHeight="1">
      <c r="A142" s="428" t="s">
        <v>1340</v>
      </c>
      <c r="B142" s="429" t="s">
        <v>736</v>
      </c>
      <c r="C142" s="979" t="s">
        <v>320</v>
      </c>
      <c r="D142" s="979" t="s">
        <v>321</v>
      </c>
      <c r="E142" s="842" t="s">
        <v>543</v>
      </c>
      <c r="F142" s="842" t="s">
        <v>544</v>
      </c>
      <c r="G142" s="937">
        <v>2201.17</v>
      </c>
      <c r="H142" s="430">
        <v>832</v>
      </c>
      <c r="I142" s="939">
        <v>153000</v>
      </c>
      <c r="J142" s="673">
        <v>57000</v>
      </c>
      <c r="K142" s="941"/>
      <c r="L142" s="931">
        <f t="shared" si="29"/>
        <v>0</v>
      </c>
      <c r="M142" s="933">
        <f>G142*(100%-$C$3)</f>
        <v>2201.17</v>
      </c>
      <c r="N142" s="430">
        <f t="shared" si="31"/>
        <v>832</v>
      </c>
      <c r="O142" s="935">
        <f t="shared" si="30"/>
        <v>0</v>
      </c>
      <c r="P142" s="484" t="s">
        <v>300</v>
      </c>
      <c r="Q142" s="116">
        <v>8.4000000000000005E-2</v>
      </c>
      <c r="R142" s="504">
        <v>13</v>
      </c>
      <c r="S142" s="74"/>
      <c r="T142" s="74"/>
      <c r="U142" s="74"/>
      <c r="V142" s="74"/>
      <c r="W142" s="74"/>
      <c r="X142" s="74"/>
      <c r="Y142" s="74"/>
      <c r="Z142" s="74"/>
      <c r="AA142" s="74"/>
      <c r="AB142" s="74"/>
      <c r="AC142" s="74"/>
      <c r="AD142" s="74"/>
      <c r="AE142" s="74"/>
      <c r="AF142" s="74"/>
      <c r="AG142" s="74"/>
      <c r="AH142" s="74"/>
      <c r="AI142" s="74"/>
      <c r="AJ142" s="74"/>
      <c r="AK142" s="74"/>
      <c r="AL142" s="74"/>
      <c r="AM142" s="74"/>
      <c r="AN142" s="74"/>
      <c r="AO142" s="74"/>
      <c r="AP142" s="74"/>
      <c r="AQ142" s="74"/>
      <c r="AR142" s="74"/>
      <c r="AS142" s="74"/>
      <c r="AT142" s="74"/>
      <c r="AU142" s="74"/>
      <c r="AV142" s="74"/>
      <c r="AW142" s="74"/>
      <c r="AX142" s="74"/>
      <c r="AY142" s="74"/>
      <c r="AZ142" s="74"/>
      <c r="BA142" s="74"/>
      <c r="BB142" s="74"/>
      <c r="BC142" s="74"/>
      <c r="BD142" s="74"/>
      <c r="BE142" s="74"/>
      <c r="BF142" s="74"/>
    </row>
    <row r="143" spans="1:58" ht="20.25" customHeight="1">
      <c r="A143" s="434" t="s">
        <v>1290</v>
      </c>
      <c r="B143" s="435" t="s">
        <v>682</v>
      </c>
      <c r="C143" s="980"/>
      <c r="D143" s="980"/>
      <c r="E143" s="843"/>
      <c r="F143" s="843"/>
      <c r="G143" s="938"/>
      <c r="H143" s="430">
        <v>1369.17</v>
      </c>
      <c r="I143" s="940"/>
      <c r="J143" s="673">
        <v>96000</v>
      </c>
      <c r="K143" s="942"/>
      <c r="L143" s="932"/>
      <c r="M143" s="934"/>
      <c r="N143" s="430">
        <f t="shared" si="31"/>
        <v>1369.17</v>
      </c>
      <c r="O143" s="936"/>
      <c r="P143" s="484" t="s">
        <v>298</v>
      </c>
      <c r="Q143" s="116">
        <v>0.21199999999999999</v>
      </c>
      <c r="R143" s="504">
        <v>35</v>
      </c>
      <c r="S143" s="74"/>
      <c r="T143" s="74"/>
      <c r="U143" s="74"/>
      <c r="V143" s="74"/>
      <c r="W143" s="74"/>
      <c r="X143" s="74"/>
      <c r="Y143" s="74"/>
      <c r="Z143" s="74"/>
      <c r="AA143" s="74"/>
      <c r="AB143" s="74"/>
      <c r="AC143" s="74"/>
      <c r="AD143" s="74"/>
      <c r="AE143" s="74"/>
      <c r="AF143" s="74"/>
      <c r="AG143" s="74"/>
      <c r="AH143" s="74"/>
      <c r="AI143" s="74"/>
      <c r="AJ143" s="74"/>
      <c r="AK143" s="74"/>
      <c r="AL143" s="74"/>
      <c r="AM143" s="74"/>
      <c r="AN143" s="74"/>
      <c r="AO143" s="74"/>
      <c r="AP143" s="74"/>
      <c r="AQ143" s="74"/>
      <c r="AR143" s="74"/>
      <c r="AS143" s="74"/>
      <c r="AT143" s="74"/>
      <c r="AU143" s="74"/>
      <c r="AV143" s="74"/>
      <c r="AW143" s="74"/>
      <c r="AX143" s="74"/>
      <c r="AY143" s="74"/>
      <c r="AZ143" s="74"/>
      <c r="BA143" s="74"/>
      <c r="BB143" s="74"/>
      <c r="BC143" s="74"/>
      <c r="BD143" s="74"/>
      <c r="BE143" s="74"/>
      <c r="BF143" s="74"/>
    </row>
    <row r="144" spans="1:58" ht="20.25" customHeight="1">
      <c r="A144" s="428" t="s">
        <v>1341</v>
      </c>
      <c r="B144" s="429" t="s">
        <v>736</v>
      </c>
      <c r="C144" s="979" t="s">
        <v>320</v>
      </c>
      <c r="D144" s="979" t="s">
        <v>321</v>
      </c>
      <c r="E144" s="842" t="s">
        <v>543</v>
      </c>
      <c r="F144" s="842" t="s">
        <v>544</v>
      </c>
      <c r="G144" s="937">
        <v>2158</v>
      </c>
      <c r="H144" s="430">
        <v>832</v>
      </c>
      <c r="I144" s="939">
        <v>150000</v>
      </c>
      <c r="J144" s="673">
        <v>57000</v>
      </c>
      <c r="K144" s="941"/>
      <c r="L144" s="931">
        <f t="shared" si="29"/>
        <v>0</v>
      </c>
      <c r="M144" s="933">
        <f>G144*(100%-$C$3)</f>
        <v>2158</v>
      </c>
      <c r="N144" s="430">
        <f t="shared" si="31"/>
        <v>832</v>
      </c>
      <c r="O144" s="935">
        <f t="shared" si="30"/>
        <v>0</v>
      </c>
      <c r="P144" s="484" t="s">
        <v>300</v>
      </c>
      <c r="Q144" s="116">
        <v>8.4000000000000005E-2</v>
      </c>
      <c r="R144" s="504">
        <v>13</v>
      </c>
      <c r="S144" s="74"/>
      <c r="T144" s="74"/>
      <c r="U144" s="74"/>
      <c r="V144" s="74"/>
      <c r="W144" s="74"/>
      <c r="X144" s="74"/>
      <c r="Y144" s="74"/>
      <c r="Z144" s="74"/>
      <c r="AA144" s="74"/>
      <c r="AB144" s="74"/>
      <c r="AC144" s="74"/>
      <c r="AD144" s="74"/>
      <c r="AE144" s="74"/>
      <c r="AF144" s="74"/>
      <c r="AG144" s="74"/>
      <c r="AH144" s="74"/>
      <c r="AI144" s="74"/>
      <c r="AJ144" s="74"/>
      <c r="AK144" s="74"/>
      <c r="AL144" s="74"/>
      <c r="AM144" s="74"/>
      <c r="AN144" s="74"/>
      <c r="AO144" s="74"/>
      <c r="AP144" s="74"/>
      <c r="AQ144" s="74"/>
      <c r="AR144" s="74"/>
      <c r="AS144" s="74"/>
      <c r="AT144" s="74"/>
      <c r="AU144" s="74"/>
      <c r="AV144" s="74"/>
      <c r="AW144" s="74"/>
      <c r="AX144" s="74"/>
      <c r="AY144" s="74"/>
      <c r="AZ144" s="74"/>
      <c r="BA144" s="74"/>
      <c r="BB144" s="74"/>
      <c r="BC144" s="74"/>
      <c r="BD144" s="74"/>
      <c r="BE144" s="74"/>
      <c r="BF144" s="74"/>
    </row>
    <row r="145" spans="1:58" ht="20.25" customHeight="1">
      <c r="A145" s="434" t="s">
        <v>1289</v>
      </c>
      <c r="B145" s="435" t="s">
        <v>683</v>
      </c>
      <c r="C145" s="980"/>
      <c r="D145" s="980"/>
      <c r="E145" s="843"/>
      <c r="F145" s="843"/>
      <c r="G145" s="938"/>
      <c r="H145" s="430">
        <v>1326</v>
      </c>
      <c r="I145" s="940"/>
      <c r="J145" s="673">
        <v>93000</v>
      </c>
      <c r="K145" s="942"/>
      <c r="L145" s="932"/>
      <c r="M145" s="934"/>
      <c r="N145" s="430">
        <f t="shared" si="31"/>
        <v>1326</v>
      </c>
      <c r="O145" s="936"/>
      <c r="P145" s="484" t="s">
        <v>298</v>
      </c>
      <c r="Q145" s="116">
        <v>0.21199999999999999</v>
      </c>
      <c r="R145" s="504">
        <v>35</v>
      </c>
      <c r="S145" s="74"/>
      <c r="T145" s="74"/>
      <c r="U145" s="74"/>
      <c r="V145" s="74"/>
      <c r="W145" s="74"/>
      <c r="X145" s="74"/>
      <c r="Y145" s="74"/>
      <c r="Z145" s="74"/>
      <c r="AA145" s="74"/>
      <c r="AB145" s="74"/>
      <c r="AC145" s="74"/>
      <c r="AD145" s="74"/>
      <c r="AE145" s="74"/>
      <c r="AF145" s="74"/>
      <c r="AG145" s="74"/>
      <c r="AH145" s="74"/>
      <c r="AI145" s="74"/>
      <c r="AJ145" s="74"/>
      <c r="AK145" s="74"/>
      <c r="AL145" s="74"/>
      <c r="AM145" s="74"/>
      <c r="AN145" s="74"/>
      <c r="AO145" s="74"/>
      <c r="AP145" s="74"/>
      <c r="AQ145" s="74"/>
      <c r="AR145" s="74"/>
      <c r="AS145" s="74"/>
      <c r="AT145" s="74"/>
      <c r="AU145" s="74"/>
      <c r="AV145" s="74"/>
      <c r="AW145" s="74"/>
      <c r="AX145" s="74"/>
      <c r="AY145" s="74"/>
      <c r="AZ145" s="74"/>
      <c r="BA145" s="74"/>
      <c r="BB145" s="74"/>
      <c r="BC145" s="74"/>
      <c r="BD145" s="74"/>
      <c r="BE145" s="74"/>
      <c r="BF145" s="74"/>
    </row>
    <row r="146" spans="1:58" ht="20.25" customHeight="1">
      <c r="A146" s="428" t="s">
        <v>1342</v>
      </c>
      <c r="B146" s="429" t="s">
        <v>736</v>
      </c>
      <c r="C146" s="979" t="s">
        <v>320</v>
      </c>
      <c r="D146" s="979" t="s">
        <v>321</v>
      </c>
      <c r="E146" s="842" t="s">
        <v>543</v>
      </c>
      <c r="F146" s="842" t="s">
        <v>544</v>
      </c>
      <c r="G146" s="937">
        <v>1956</v>
      </c>
      <c r="H146" s="430">
        <v>832</v>
      </c>
      <c r="I146" s="939">
        <v>135800</v>
      </c>
      <c r="J146" s="673">
        <v>57000</v>
      </c>
      <c r="K146" s="941"/>
      <c r="L146" s="931">
        <f t="shared" si="29"/>
        <v>0</v>
      </c>
      <c r="M146" s="933">
        <f>G146*(100%-$C$3)</f>
        <v>1956</v>
      </c>
      <c r="N146" s="430">
        <f t="shared" si="31"/>
        <v>832</v>
      </c>
      <c r="O146" s="935">
        <f t="shared" si="30"/>
        <v>0</v>
      </c>
      <c r="P146" s="484" t="s">
        <v>300</v>
      </c>
      <c r="Q146" s="116">
        <v>8.4000000000000005E-2</v>
      </c>
      <c r="R146" s="504">
        <v>13</v>
      </c>
      <c r="S146" s="74"/>
      <c r="T146" s="74"/>
      <c r="U146" s="74"/>
      <c r="V146" s="74"/>
      <c r="W146" s="74"/>
      <c r="X146" s="74"/>
      <c r="Y146" s="74"/>
      <c r="Z146" s="74"/>
      <c r="AA146" s="74"/>
      <c r="AB146" s="74"/>
      <c r="AC146" s="74"/>
      <c r="AD146" s="74"/>
      <c r="AE146" s="74"/>
      <c r="AF146" s="74"/>
      <c r="AG146" s="74"/>
      <c r="AH146" s="74"/>
      <c r="AI146" s="74"/>
      <c r="AJ146" s="74"/>
      <c r="AK146" s="74"/>
      <c r="AL146" s="74"/>
      <c r="AM146" s="74"/>
      <c r="AN146" s="74"/>
      <c r="AO146" s="74"/>
      <c r="AP146" s="74"/>
      <c r="AQ146" s="74"/>
      <c r="AR146" s="74"/>
      <c r="AS146" s="74"/>
      <c r="AT146" s="74"/>
      <c r="AU146" s="74"/>
      <c r="AV146" s="74"/>
      <c r="AW146" s="74"/>
      <c r="AX146" s="74"/>
      <c r="AY146" s="74"/>
      <c r="AZ146" s="74"/>
      <c r="BA146" s="74"/>
      <c r="BB146" s="74"/>
      <c r="BC146" s="74"/>
      <c r="BD146" s="74"/>
      <c r="BE146" s="74"/>
      <c r="BF146" s="74"/>
    </row>
    <row r="147" spans="1:58" ht="20.25" customHeight="1">
      <c r="A147" s="434" t="s">
        <v>1288</v>
      </c>
      <c r="B147" s="435" t="s">
        <v>684</v>
      </c>
      <c r="C147" s="980"/>
      <c r="D147" s="980"/>
      <c r="E147" s="843"/>
      <c r="F147" s="843"/>
      <c r="G147" s="938"/>
      <c r="H147" s="430">
        <v>1124</v>
      </c>
      <c r="I147" s="940"/>
      <c r="J147" s="673">
        <v>78800</v>
      </c>
      <c r="K147" s="942"/>
      <c r="L147" s="932"/>
      <c r="M147" s="934"/>
      <c r="N147" s="430">
        <f t="shared" si="31"/>
        <v>1124</v>
      </c>
      <c r="O147" s="936"/>
      <c r="P147" s="484" t="s">
        <v>298</v>
      </c>
      <c r="Q147" s="116">
        <v>0.21199999999999999</v>
      </c>
      <c r="R147" s="504">
        <v>35</v>
      </c>
      <c r="S147" s="74"/>
      <c r="T147" s="74"/>
      <c r="U147" s="74"/>
      <c r="V147" s="74"/>
      <c r="W147" s="74"/>
      <c r="X147" s="74"/>
      <c r="Y147" s="74"/>
      <c r="Z147" s="74"/>
      <c r="AA147" s="74"/>
      <c r="AB147" s="74"/>
      <c r="AC147" s="74"/>
      <c r="AD147" s="74"/>
      <c r="AE147" s="74"/>
      <c r="AF147" s="74"/>
      <c r="AG147" s="74"/>
      <c r="AH147" s="74"/>
      <c r="AI147" s="74"/>
      <c r="AJ147" s="74"/>
      <c r="AK147" s="74"/>
      <c r="AL147" s="74"/>
      <c r="AM147" s="74"/>
      <c r="AN147" s="74"/>
      <c r="AO147" s="74"/>
      <c r="AP147" s="74"/>
      <c r="AQ147" s="74"/>
      <c r="AR147" s="74"/>
      <c r="AS147" s="74"/>
      <c r="AT147" s="74"/>
      <c r="AU147" s="74"/>
      <c r="AV147" s="74"/>
      <c r="AW147" s="74"/>
      <c r="AX147" s="74"/>
      <c r="AY147" s="74"/>
      <c r="AZ147" s="74"/>
      <c r="BA147" s="74"/>
      <c r="BB147" s="74"/>
      <c r="BC147" s="74"/>
      <c r="BD147" s="74"/>
      <c r="BE147" s="74"/>
      <c r="BF147" s="74"/>
    </row>
    <row r="148" spans="1:58" ht="20.25" customHeight="1">
      <c r="A148" s="428" t="s">
        <v>1343</v>
      </c>
      <c r="B148" s="429" t="s">
        <v>736</v>
      </c>
      <c r="C148" s="979" t="s">
        <v>320</v>
      </c>
      <c r="D148" s="979" t="s">
        <v>321</v>
      </c>
      <c r="E148" s="842" t="s">
        <v>543</v>
      </c>
      <c r="F148" s="842" t="s">
        <v>544</v>
      </c>
      <c r="G148" s="937">
        <v>2057.62</v>
      </c>
      <c r="H148" s="430">
        <v>832</v>
      </c>
      <c r="I148" s="939">
        <v>142900</v>
      </c>
      <c r="J148" s="673">
        <v>57000</v>
      </c>
      <c r="K148" s="941"/>
      <c r="L148" s="931">
        <f t="shared" si="29"/>
        <v>0</v>
      </c>
      <c r="M148" s="933">
        <f>G148*(100%-$C$3)</f>
        <v>2057.62</v>
      </c>
      <c r="N148" s="430">
        <f t="shared" si="31"/>
        <v>832</v>
      </c>
      <c r="O148" s="935">
        <f t="shared" si="30"/>
        <v>0</v>
      </c>
      <c r="P148" s="484" t="s">
        <v>300</v>
      </c>
      <c r="Q148" s="116">
        <v>8.4000000000000005E-2</v>
      </c>
      <c r="R148" s="504">
        <v>13</v>
      </c>
      <c r="S148" s="74"/>
      <c r="T148" s="74"/>
      <c r="U148" s="74"/>
      <c r="V148" s="74"/>
      <c r="W148" s="74"/>
      <c r="X148" s="74"/>
      <c r="Y148" s="74"/>
      <c r="Z148" s="74"/>
      <c r="AA148" s="74"/>
      <c r="AB148" s="74"/>
      <c r="AC148" s="74"/>
      <c r="AD148" s="74"/>
      <c r="AE148" s="74"/>
      <c r="AF148" s="74"/>
      <c r="AG148" s="74"/>
      <c r="AH148" s="74"/>
      <c r="AI148" s="74"/>
      <c r="AJ148" s="74"/>
      <c r="AK148" s="74"/>
      <c r="AL148" s="74"/>
      <c r="AM148" s="74"/>
      <c r="AN148" s="74"/>
      <c r="AO148" s="74"/>
      <c r="AP148" s="74"/>
      <c r="AQ148" s="74"/>
      <c r="AR148" s="74"/>
      <c r="AS148" s="74"/>
      <c r="AT148" s="74"/>
      <c r="AU148" s="74"/>
      <c r="AV148" s="74"/>
      <c r="AW148" s="74"/>
      <c r="AX148" s="74"/>
      <c r="AY148" s="74"/>
      <c r="AZ148" s="74"/>
      <c r="BA148" s="74"/>
      <c r="BB148" s="74"/>
      <c r="BC148" s="74"/>
      <c r="BD148" s="74"/>
      <c r="BE148" s="74"/>
      <c r="BF148" s="74"/>
    </row>
    <row r="149" spans="1:58" ht="20.25" customHeight="1">
      <c r="A149" s="434" t="s">
        <v>1474</v>
      </c>
      <c r="B149" s="435" t="s">
        <v>685</v>
      </c>
      <c r="C149" s="980"/>
      <c r="D149" s="980"/>
      <c r="E149" s="843"/>
      <c r="F149" s="843"/>
      <c r="G149" s="938"/>
      <c r="H149" s="430">
        <v>1225.6199999999999</v>
      </c>
      <c r="I149" s="940"/>
      <c r="J149" s="673">
        <v>85900</v>
      </c>
      <c r="K149" s="942"/>
      <c r="L149" s="932"/>
      <c r="M149" s="934"/>
      <c r="N149" s="430">
        <f t="shared" si="31"/>
        <v>1225.6199999999999</v>
      </c>
      <c r="O149" s="936"/>
      <c r="P149" s="484" t="s">
        <v>298</v>
      </c>
      <c r="Q149" s="116">
        <v>0.21199999999999999</v>
      </c>
      <c r="R149" s="504">
        <v>35</v>
      </c>
      <c r="S149" s="74"/>
      <c r="T149" s="74"/>
      <c r="U149" s="74"/>
      <c r="V149" s="74"/>
      <c r="W149" s="74"/>
      <c r="X149" s="74"/>
      <c r="Y149" s="74"/>
      <c r="Z149" s="74"/>
      <c r="AA149" s="74"/>
      <c r="AB149" s="74"/>
      <c r="AC149" s="74"/>
      <c r="AD149" s="74"/>
      <c r="AE149" s="74"/>
      <c r="AF149" s="74"/>
      <c r="AG149" s="74"/>
      <c r="AH149" s="74"/>
      <c r="AI149" s="74"/>
      <c r="AJ149" s="74"/>
      <c r="AK149" s="74"/>
      <c r="AL149" s="74"/>
      <c r="AM149" s="74"/>
      <c r="AN149" s="74"/>
      <c r="AO149" s="74"/>
      <c r="AP149" s="74"/>
      <c r="AQ149" s="74"/>
      <c r="AR149" s="74"/>
      <c r="AS149" s="74"/>
      <c r="AT149" s="74"/>
      <c r="AU149" s="74"/>
      <c r="AV149" s="74"/>
      <c r="AW149" s="74"/>
      <c r="AX149" s="74"/>
      <c r="AY149" s="74"/>
      <c r="AZ149" s="74"/>
      <c r="BA149" s="74"/>
      <c r="BB149" s="74"/>
      <c r="BC149" s="74"/>
      <c r="BD149" s="74"/>
      <c r="BE149" s="74"/>
      <c r="BF149" s="74"/>
    </row>
    <row r="150" spans="1:58" ht="29.25" customHeight="1" thickBot="1">
      <c r="A150" s="1005" t="s">
        <v>1242</v>
      </c>
      <c r="B150" s="1006"/>
      <c r="C150" s="1006"/>
      <c r="D150" s="1006"/>
      <c r="E150" s="1006"/>
      <c r="F150" s="1006"/>
      <c r="G150" s="1006"/>
      <c r="H150" s="1006"/>
      <c r="I150" s="1006"/>
      <c r="J150" s="1006"/>
      <c r="K150" s="1006"/>
      <c r="L150" s="1006"/>
      <c r="M150" s="1006"/>
      <c r="N150" s="1006"/>
      <c r="O150" s="1006"/>
      <c r="P150" s="1006"/>
      <c r="Q150" s="1006"/>
      <c r="R150" s="1007"/>
      <c r="S150" s="74"/>
      <c r="T150" s="74"/>
      <c r="U150" s="74"/>
      <c r="V150" s="74"/>
      <c r="W150" s="74"/>
      <c r="X150" s="74"/>
      <c r="Y150" s="74"/>
      <c r="Z150" s="74"/>
      <c r="AA150" s="74"/>
      <c r="AB150" s="74"/>
      <c r="AC150" s="74"/>
      <c r="AD150" s="74"/>
      <c r="AE150" s="74"/>
      <c r="AF150" s="74"/>
      <c r="AG150" s="74"/>
      <c r="AH150" s="74"/>
      <c r="AI150" s="74"/>
      <c r="AJ150" s="74"/>
      <c r="AK150" s="74"/>
      <c r="AL150" s="74"/>
      <c r="AM150" s="74"/>
      <c r="AN150" s="74"/>
      <c r="AO150" s="74"/>
      <c r="AP150" s="74"/>
      <c r="AQ150" s="74"/>
      <c r="AR150" s="74"/>
      <c r="AS150" s="74"/>
      <c r="AT150" s="74"/>
      <c r="AU150" s="74"/>
      <c r="AV150" s="74"/>
      <c r="AW150" s="74"/>
      <c r="AX150" s="74"/>
      <c r="AY150" s="74"/>
      <c r="AZ150" s="74"/>
      <c r="BA150" s="74"/>
      <c r="BB150" s="74"/>
      <c r="BC150" s="74"/>
      <c r="BD150" s="74"/>
      <c r="BE150" s="74"/>
      <c r="BF150" s="74"/>
    </row>
    <row r="151" spans="1:58" ht="29.45" customHeight="1">
      <c r="A151" s="1008" t="s">
        <v>294</v>
      </c>
      <c r="B151" s="774"/>
      <c r="C151" s="774"/>
      <c r="D151" s="774"/>
      <c r="E151" s="774"/>
      <c r="F151" s="774"/>
      <c r="G151" s="774"/>
      <c r="H151" s="774"/>
      <c r="I151" s="774"/>
      <c r="J151" s="774"/>
      <c r="K151" s="774"/>
      <c r="L151" s="774"/>
      <c r="M151" s="774"/>
      <c r="N151" s="774"/>
      <c r="O151" s="96"/>
      <c r="P151" s="97"/>
      <c r="Q151" s="97"/>
      <c r="R151" s="293"/>
      <c r="S151" s="47"/>
      <c r="T151" s="47"/>
      <c r="U151" s="47"/>
      <c r="V151" s="74"/>
      <c r="W151" s="74"/>
      <c r="X151" s="74"/>
      <c r="Y151" s="47"/>
      <c r="Z151" s="47"/>
      <c r="AA151" s="47"/>
      <c r="AB151" s="47"/>
      <c r="AC151" s="47"/>
      <c r="AD151" s="47"/>
      <c r="AE151" s="47"/>
      <c r="AF151" s="47"/>
      <c r="AG151" s="47"/>
      <c r="AH151" s="47"/>
      <c r="AI151" s="47"/>
      <c r="AJ151" s="47"/>
      <c r="AK151" s="47"/>
      <c r="AL151" s="47"/>
      <c r="AM151" s="47"/>
      <c r="AN151" s="47"/>
      <c r="AO151" s="47"/>
      <c r="AP151" s="47"/>
      <c r="AQ151" s="47"/>
      <c r="AR151" s="47"/>
      <c r="AS151" s="47"/>
    </row>
    <row r="152" spans="1:58" ht="29.45" customHeight="1">
      <c r="A152" s="729" t="s">
        <v>1672</v>
      </c>
      <c r="B152" s="729"/>
      <c r="C152" s="729"/>
      <c r="D152" s="729"/>
      <c r="E152" s="729"/>
      <c r="F152" s="729"/>
      <c r="G152" s="729"/>
      <c r="H152" s="729"/>
      <c r="I152" s="729"/>
      <c r="J152" s="729"/>
      <c r="K152" s="729"/>
      <c r="L152" s="729"/>
      <c r="M152" s="729"/>
      <c r="N152" s="729"/>
      <c r="O152" s="729"/>
      <c r="P152" s="729"/>
      <c r="Q152" s="729"/>
      <c r="R152" s="74"/>
      <c r="S152" s="74"/>
      <c r="T152" s="74"/>
      <c r="U152" s="74"/>
      <c r="V152" s="74"/>
      <c r="W152" s="74"/>
      <c r="X152" s="74"/>
      <c r="Y152" s="74"/>
      <c r="Z152" s="74"/>
      <c r="AA152" s="74"/>
      <c r="AB152" s="74"/>
      <c r="AC152" s="74"/>
      <c r="AD152" s="74"/>
      <c r="AE152" s="74"/>
      <c r="AF152" s="74"/>
      <c r="AG152" s="74"/>
      <c r="AH152" s="74"/>
      <c r="AI152" s="74"/>
      <c r="AJ152" s="74"/>
      <c r="AK152" s="74"/>
      <c r="AL152" s="74"/>
      <c r="AM152" s="74"/>
      <c r="AN152" s="74"/>
      <c r="AO152" s="74"/>
      <c r="AP152" s="74"/>
      <c r="AQ152" s="74"/>
      <c r="AR152" s="74"/>
      <c r="AS152" s="74"/>
      <c r="AT152" s="74"/>
      <c r="AU152" s="74"/>
      <c r="AV152" s="74"/>
      <c r="AW152" s="74"/>
      <c r="AX152" s="74"/>
      <c r="AY152" s="74"/>
      <c r="AZ152" s="74"/>
      <c r="BA152" s="74"/>
      <c r="BB152" s="74"/>
      <c r="BC152" s="74"/>
      <c r="BD152" s="74"/>
      <c r="BE152" s="74"/>
    </row>
    <row r="153" spans="1:58" ht="21" customHeight="1">
      <c r="A153" s="428" t="s">
        <v>1344</v>
      </c>
      <c r="B153" s="429" t="s">
        <v>738</v>
      </c>
      <c r="C153" s="968" t="s">
        <v>367</v>
      </c>
      <c r="D153" s="968" t="s">
        <v>368</v>
      </c>
      <c r="E153" s="842" t="s">
        <v>543</v>
      </c>
      <c r="F153" s="842" t="s">
        <v>544</v>
      </c>
      <c r="G153" s="937">
        <v>1215.6599999999999</v>
      </c>
      <c r="H153" s="430">
        <v>317</v>
      </c>
      <c r="I153" s="939">
        <v>84700</v>
      </c>
      <c r="J153" s="673">
        <v>21700</v>
      </c>
      <c r="K153" s="941"/>
      <c r="L153" s="931">
        <f t="shared" ref="L153:L183" si="32">$C$3</f>
        <v>0</v>
      </c>
      <c r="M153" s="933">
        <f>G153*(100%-$C$3)</f>
        <v>1215.6599999999999</v>
      </c>
      <c r="N153" s="430">
        <f>H153*(100%-$C$3)</f>
        <v>317</v>
      </c>
      <c r="O153" s="935">
        <f t="shared" ref="O153:O183" si="33">K153*M153</f>
        <v>0</v>
      </c>
      <c r="P153" s="484" t="s">
        <v>369</v>
      </c>
      <c r="Q153" s="514">
        <v>6.4000000000000001E-2</v>
      </c>
      <c r="R153" s="503">
        <v>14.5</v>
      </c>
      <c r="S153" s="47"/>
      <c r="T153" s="47"/>
      <c r="U153" s="47"/>
      <c r="V153" s="74"/>
      <c r="W153" s="74"/>
      <c r="X153" s="74"/>
      <c r="Y153" s="47"/>
      <c r="Z153" s="47"/>
      <c r="AA153" s="47"/>
      <c r="AB153" s="47"/>
      <c r="AC153" s="47"/>
      <c r="AD153" s="47"/>
      <c r="AE153" s="47"/>
      <c r="AF153" s="47"/>
      <c r="AG153" s="47"/>
      <c r="AH153" s="47"/>
      <c r="AI153" s="47"/>
      <c r="AJ153" s="47"/>
      <c r="AK153" s="47"/>
      <c r="AL153" s="47"/>
      <c r="AM153" s="47"/>
      <c r="AN153" s="47"/>
      <c r="AO153" s="47"/>
      <c r="AP153" s="47"/>
      <c r="AQ153" s="47"/>
      <c r="AR153" s="47"/>
      <c r="AS153" s="47"/>
    </row>
    <row r="154" spans="1:58" ht="21" customHeight="1">
      <c r="A154" s="434" t="s">
        <v>1290</v>
      </c>
      <c r="B154" s="435" t="s">
        <v>686</v>
      </c>
      <c r="C154" s="969"/>
      <c r="D154" s="969"/>
      <c r="E154" s="843"/>
      <c r="F154" s="843"/>
      <c r="G154" s="938"/>
      <c r="H154" s="430">
        <v>898.66</v>
      </c>
      <c r="I154" s="940"/>
      <c r="J154" s="673">
        <v>63000</v>
      </c>
      <c r="K154" s="942"/>
      <c r="L154" s="932"/>
      <c r="M154" s="934"/>
      <c r="N154" s="430">
        <f t="shared" ref="N154:N184" si="34">H154*(100%-$C$3)</f>
        <v>898.66</v>
      </c>
      <c r="O154" s="936"/>
      <c r="P154" s="484" t="s">
        <v>296</v>
      </c>
      <c r="Q154" s="514">
        <v>0.19500000000000001</v>
      </c>
      <c r="R154" s="503">
        <v>26</v>
      </c>
      <c r="S154" s="47"/>
      <c r="T154" s="47"/>
      <c r="U154" s="47"/>
      <c r="V154" s="74"/>
      <c r="W154" s="74"/>
      <c r="X154" s="74"/>
      <c r="Y154" s="47"/>
      <c r="Z154" s="47"/>
      <c r="AA154" s="47"/>
      <c r="AB154" s="47"/>
      <c r="AC154" s="47"/>
      <c r="AD154" s="47"/>
      <c r="AE154" s="47"/>
      <c r="AF154" s="47"/>
      <c r="AG154" s="47"/>
      <c r="AH154" s="47"/>
      <c r="AI154" s="47"/>
      <c r="AJ154" s="47"/>
      <c r="AK154" s="47"/>
      <c r="AL154" s="47"/>
      <c r="AM154" s="47"/>
      <c r="AN154" s="47"/>
      <c r="AO154" s="47"/>
      <c r="AP154" s="47"/>
      <c r="AQ154" s="47"/>
      <c r="AR154" s="47"/>
      <c r="AS154" s="47"/>
    </row>
    <row r="155" spans="1:58" ht="21" customHeight="1">
      <c r="A155" s="428" t="s">
        <v>1345</v>
      </c>
      <c r="B155" s="429" t="s">
        <v>738</v>
      </c>
      <c r="C155" s="968" t="s">
        <v>367</v>
      </c>
      <c r="D155" s="968" t="s">
        <v>368</v>
      </c>
      <c r="E155" s="842" t="s">
        <v>543</v>
      </c>
      <c r="F155" s="842" t="s">
        <v>544</v>
      </c>
      <c r="G155" s="937">
        <v>1159.8</v>
      </c>
      <c r="H155" s="430">
        <v>317</v>
      </c>
      <c r="I155" s="939">
        <v>80800</v>
      </c>
      <c r="J155" s="673">
        <v>21700</v>
      </c>
      <c r="K155" s="941"/>
      <c r="L155" s="931">
        <f t="shared" si="32"/>
        <v>0</v>
      </c>
      <c r="M155" s="933">
        <f>G155*(100%-$C$3)</f>
        <v>1159.8</v>
      </c>
      <c r="N155" s="430">
        <f t="shared" si="34"/>
        <v>317</v>
      </c>
      <c r="O155" s="935">
        <f t="shared" si="33"/>
        <v>0</v>
      </c>
      <c r="P155" s="484" t="s">
        <v>369</v>
      </c>
      <c r="Q155" s="514">
        <v>6.4000000000000001E-2</v>
      </c>
      <c r="R155" s="503">
        <v>14.5</v>
      </c>
      <c r="S155" s="47"/>
      <c r="T155" s="47"/>
      <c r="U155" s="47"/>
      <c r="V155" s="74"/>
      <c r="W155" s="74"/>
      <c r="X155" s="74"/>
      <c r="Y155" s="47"/>
      <c r="Z155" s="47"/>
      <c r="AA155" s="47"/>
      <c r="AB155" s="47"/>
      <c r="AC155" s="47"/>
      <c r="AD155" s="47"/>
      <c r="AE155" s="47"/>
      <c r="AF155" s="47"/>
      <c r="AG155" s="47"/>
      <c r="AH155" s="47"/>
      <c r="AI155" s="47"/>
      <c r="AJ155" s="47"/>
      <c r="AK155" s="47"/>
      <c r="AL155" s="47"/>
      <c r="AM155" s="47"/>
      <c r="AN155" s="47"/>
      <c r="AO155" s="47"/>
      <c r="AP155" s="47"/>
      <c r="AQ155" s="47"/>
      <c r="AR155" s="47"/>
      <c r="AS155" s="47"/>
    </row>
    <row r="156" spans="1:58" ht="21" customHeight="1">
      <c r="A156" s="434" t="s">
        <v>1289</v>
      </c>
      <c r="B156" s="435" t="s">
        <v>1348</v>
      </c>
      <c r="C156" s="969"/>
      <c r="D156" s="969"/>
      <c r="E156" s="843"/>
      <c r="F156" s="843"/>
      <c r="G156" s="938"/>
      <c r="H156" s="430">
        <v>842.8</v>
      </c>
      <c r="I156" s="940"/>
      <c r="J156" s="673">
        <v>59100</v>
      </c>
      <c r="K156" s="942"/>
      <c r="L156" s="932"/>
      <c r="M156" s="934"/>
      <c r="N156" s="430">
        <f t="shared" si="34"/>
        <v>842.8</v>
      </c>
      <c r="O156" s="936"/>
      <c r="P156" s="484" t="s">
        <v>296</v>
      </c>
      <c r="Q156" s="514">
        <v>0.19500000000000001</v>
      </c>
      <c r="R156" s="503">
        <v>26</v>
      </c>
      <c r="S156" s="47"/>
      <c r="T156" s="47"/>
      <c r="U156" s="47"/>
      <c r="V156" s="74"/>
      <c r="W156" s="74"/>
      <c r="X156" s="74"/>
      <c r="Y156" s="47"/>
      <c r="Z156" s="47"/>
      <c r="AA156" s="47"/>
      <c r="AB156" s="47"/>
      <c r="AC156" s="47"/>
      <c r="AD156" s="47"/>
      <c r="AE156" s="47"/>
      <c r="AF156" s="47"/>
      <c r="AG156" s="47"/>
      <c r="AH156" s="47"/>
      <c r="AI156" s="47"/>
      <c r="AJ156" s="47"/>
      <c r="AK156" s="47"/>
      <c r="AL156" s="47"/>
      <c r="AM156" s="47"/>
      <c r="AN156" s="47"/>
      <c r="AO156" s="47"/>
      <c r="AP156" s="47"/>
      <c r="AQ156" s="47"/>
      <c r="AR156" s="47"/>
      <c r="AS156" s="47"/>
    </row>
    <row r="157" spans="1:58" ht="21" customHeight="1">
      <c r="A157" s="428" t="s">
        <v>1346</v>
      </c>
      <c r="B157" s="429" t="s">
        <v>738</v>
      </c>
      <c r="C157" s="968" t="s">
        <v>367</v>
      </c>
      <c r="D157" s="968" t="s">
        <v>368</v>
      </c>
      <c r="E157" s="842" t="s">
        <v>543</v>
      </c>
      <c r="F157" s="842" t="s">
        <v>544</v>
      </c>
      <c r="G157" s="937">
        <v>975</v>
      </c>
      <c r="H157" s="430">
        <v>317</v>
      </c>
      <c r="I157" s="939">
        <v>67900</v>
      </c>
      <c r="J157" s="673">
        <v>21700</v>
      </c>
      <c r="K157" s="941"/>
      <c r="L157" s="931">
        <f t="shared" si="32"/>
        <v>0</v>
      </c>
      <c r="M157" s="933">
        <f>G157*(100%-$C$3)</f>
        <v>975</v>
      </c>
      <c r="N157" s="430">
        <f t="shared" si="34"/>
        <v>317</v>
      </c>
      <c r="O157" s="935">
        <f t="shared" si="33"/>
        <v>0</v>
      </c>
      <c r="P157" s="484" t="s">
        <v>369</v>
      </c>
      <c r="Q157" s="514">
        <v>6.4000000000000001E-2</v>
      </c>
      <c r="R157" s="503">
        <v>14.5</v>
      </c>
      <c r="S157" s="47"/>
      <c r="T157" s="47"/>
      <c r="U157" s="47"/>
      <c r="V157" s="74"/>
      <c r="W157" s="74"/>
      <c r="X157" s="74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</row>
    <row r="158" spans="1:58" ht="21" customHeight="1">
      <c r="A158" s="434" t="s">
        <v>1288</v>
      </c>
      <c r="B158" s="435" t="s">
        <v>1349</v>
      </c>
      <c r="C158" s="969"/>
      <c r="D158" s="969"/>
      <c r="E158" s="843"/>
      <c r="F158" s="843"/>
      <c r="G158" s="938"/>
      <c r="H158" s="430">
        <v>658</v>
      </c>
      <c r="I158" s="940"/>
      <c r="J158" s="673">
        <v>46200</v>
      </c>
      <c r="K158" s="942"/>
      <c r="L158" s="932"/>
      <c r="M158" s="934"/>
      <c r="N158" s="430">
        <f t="shared" si="34"/>
        <v>658</v>
      </c>
      <c r="O158" s="936"/>
      <c r="P158" s="484" t="s">
        <v>296</v>
      </c>
      <c r="Q158" s="514">
        <v>0.19500000000000001</v>
      </c>
      <c r="R158" s="503">
        <v>26</v>
      </c>
      <c r="S158" s="47"/>
      <c r="T158" s="47"/>
      <c r="U158" s="47"/>
      <c r="V158" s="74"/>
      <c r="W158" s="74"/>
      <c r="X158" s="74"/>
      <c r="Y158" s="47"/>
      <c r="Z158" s="47"/>
      <c r="AA158" s="47"/>
      <c r="AB158" s="47"/>
      <c r="AC158" s="47"/>
      <c r="AD158" s="47"/>
      <c r="AE158" s="47"/>
      <c r="AF158" s="47"/>
      <c r="AG158" s="47"/>
      <c r="AH158" s="47"/>
      <c r="AI158" s="47"/>
      <c r="AJ158" s="47"/>
      <c r="AK158" s="47"/>
      <c r="AL158" s="47"/>
      <c r="AM158" s="47"/>
      <c r="AN158" s="47"/>
      <c r="AO158" s="47"/>
      <c r="AP158" s="47"/>
      <c r="AQ158" s="47"/>
      <c r="AR158" s="47"/>
      <c r="AS158" s="47"/>
    </row>
    <row r="159" spans="1:58" ht="21" customHeight="1">
      <c r="A159" s="428" t="s">
        <v>1347</v>
      </c>
      <c r="B159" s="429" t="s">
        <v>738</v>
      </c>
      <c r="C159" s="968" t="s">
        <v>367</v>
      </c>
      <c r="D159" s="968" t="s">
        <v>368</v>
      </c>
      <c r="E159" s="842" t="s">
        <v>543</v>
      </c>
      <c r="F159" s="842" t="s">
        <v>544</v>
      </c>
      <c r="G159" s="937">
        <v>1089</v>
      </c>
      <c r="H159" s="430">
        <v>317</v>
      </c>
      <c r="I159" s="939">
        <v>75900</v>
      </c>
      <c r="J159" s="673">
        <v>21700</v>
      </c>
      <c r="K159" s="941"/>
      <c r="L159" s="931">
        <f t="shared" si="32"/>
        <v>0</v>
      </c>
      <c r="M159" s="933">
        <f>G159*(100%-$C$3)</f>
        <v>1089</v>
      </c>
      <c r="N159" s="430">
        <f t="shared" si="34"/>
        <v>317</v>
      </c>
      <c r="O159" s="935">
        <f t="shared" si="33"/>
        <v>0</v>
      </c>
      <c r="P159" s="484" t="s">
        <v>369</v>
      </c>
      <c r="Q159" s="514">
        <v>6.4000000000000001E-2</v>
      </c>
      <c r="R159" s="503">
        <v>14.5</v>
      </c>
      <c r="S159" s="47"/>
      <c r="T159" s="47"/>
      <c r="U159" s="47"/>
      <c r="V159" s="74"/>
      <c r="W159" s="74"/>
      <c r="X159" s="74"/>
      <c r="Y159" s="47"/>
      <c r="Z159" s="47"/>
      <c r="AA159" s="47"/>
      <c r="AB159" s="47"/>
      <c r="AC159" s="47"/>
      <c r="AD159" s="47"/>
      <c r="AE159" s="47"/>
      <c r="AF159" s="47"/>
      <c r="AG159" s="47"/>
      <c r="AH159" s="47"/>
      <c r="AI159" s="47"/>
      <c r="AJ159" s="47"/>
      <c r="AK159" s="47"/>
      <c r="AL159" s="47"/>
      <c r="AM159" s="47"/>
      <c r="AN159" s="47"/>
      <c r="AO159" s="47"/>
      <c r="AP159" s="47"/>
      <c r="AQ159" s="47"/>
      <c r="AR159" s="47"/>
      <c r="AS159" s="47"/>
    </row>
    <row r="160" spans="1:58" ht="21" customHeight="1">
      <c r="A160" s="434" t="s">
        <v>1474</v>
      </c>
      <c r="B160" s="435" t="s">
        <v>1350</v>
      </c>
      <c r="C160" s="969"/>
      <c r="D160" s="969"/>
      <c r="E160" s="843"/>
      <c r="F160" s="843"/>
      <c r="G160" s="938"/>
      <c r="H160" s="430">
        <v>772</v>
      </c>
      <c r="I160" s="940"/>
      <c r="J160" s="673">
        <v>54200</v>
      </c>
      <c r="K160" s="942"/>
      <c r="L160" s="932"/>
      <c r="M160" s="934"/>
      <c r="N160" s="430">
        <f t="shared" si="34"/>
        <v>772</v>
      </c>
      <c r="O160" s="936"/>
      <c r="P160" s="484" t="s">
        <v>296</v>
      </c>
      <c r="Q160" s="514">
        <v>0.19500000000000001</v>
      </c>
      <c r="R160" s="503">
        <v>26</v>
      </c>
      <c r="S160" s="47"/>
      <c r="T160" s="47"/>
      <c r="U160" s="47"/>
      <c r="V160" s="74"/>
      <c r="W160" s="74"/>
      <c r="X160" s="74"/>
      <c r="Y160" s="47"/>
      <c r="Z160" s="47"/>
      <c r="AA160" s="47"/>
      <c r="AB160" s="47"/>
      <c r="AC160" s="47"/>
      <c r="AD160" s="47"/>
      <c r="AE160" s="47"/>
      <c r="AF160" s="47"/>
      <c r="AG160" s="47"/>
      <c r="AH160" s="47"/>
      <c r="AI160" s="47"/>
      <c r="AJ160" s="47"/>
      <c r="AK160" s="47"/>
      <c r="AL160" s="47"/>
      <c r="AM160" s="47"/>
      <c r="AN160" s="47"/>
      <c r="AO160" s="47"/>
      <c r="AP160" s="47"/>
      <c r="AQ160" s="47"/>
      <c r="AR160" s="47"/>
      <c r="AS160" s="47"/>
    </row>
    <row r="161" spans="1:45" ht="21" customHeight="1">
      <c r="A161" s="428" t="s">
        <v>1351</v>
      </c>
      <c r="B161" s="429" t="s">
        <v>740</v>
      </c>
      <c r="C161" s="968" t="s">
        <v>316</v>
      </c>
      <c r="D161" s="968" t="s">
        <v>370</v>
      </c>
      <c r="E161" s="842" t="s">
        <v>543</v>
      </c>
      <c r="F161" s="842" t="s">
        <v>544</v>
      </c>
      <c r="G161" s="937">
        <v>1278.02</v>
      </c>
      <c r="H161" s="430">
        <v>348</v>
      </c>
      <c r="I161" s="939">
        <v>89100</v>
      </c>
      <c r="J161" s="673">
        <v>23900</v>
      </c>
      <c r="K161" s="941"/>
      <c r="L161" s="931">
        <f t="shared" si="32"/>
        <v>0</v>
      </c>
      <c r="M161" s="933">
        <f>G161*(100%-$C$3)</f>
        <v>1278.02</v>
      </c>
      <c r="N161" s="430">
        <f t="shared" si="34"/>
        <v>348</v>
      </c>
      <c r="O161" s="935">
        <f t="shared" si="33"/>
        <v>0</v>
      </c>
      <c r="P161" s="208" t="s">
        <v>369</v>
      </c>
      <c r="Q161" s="209">
        <v>6.4000000000000001E-2</v>
      </c>
      <c r="R161" s="241">
        <v>14.5</v>
      </c>
      <c r="S161" s="47"/>
      <c r="T161" s="47"/>
      <c r="U161" s="47"/>
      <c r="V161" s="74"/>
      <c r="W161" s="74"/>
      <c r="X161" s="74"/>
      <c r="Y161" s="47"/>
      <c r="Z161" s="47"/>
      <c r="AA161" s="47"/>
      <c r="AB161" s="47"/>
      <c r="AC161" s="47"/>
      <c r="AD161" s="47"/>
      <c r="AE161" s="47"/>
      <c r="AF161" s="47"/>
      <c r="AG161" s="47"/>
      <c r="AH161" s="47"/>
      <c r="AI161" s="47"/>
      <c r="AJ161" s="47"/>
      <c r="AK161" s="47"/>
      <c r="AL161" s="47"/>
      <c r="AM161" s="47"/>
      <c r="AN161" s="47"/>
      <c r="AO161" s="47"/>
      <c r="AP161" s="47"/>
      <c r="AQ161" s="47"/>
      <c r="AR161" s="47"/>
      <c r="AS161" s="47"/>
    </row>
    <row r="162" spans="1:45" ht="21" customHeight="1">
      <c r="A162" s="434" t="s">
        <v>1290</v>
      </c>
      <c r="B162" s="435" t="s">
        <v>687</v>
      </c>
      <c r="C162" s="969"/>
      <c r="D162" s="969"/>
      <c r="E162" s="843"/>
      <c r="F162" s="843"/>
      <c r="G162" s="938"/>
      <c r="H162" s="430">
        <v>930.02</v>
      </c>
      <c r="I162" s="940"/>
      <c r="J162" s="673">
        <v>65200</v>
      </c>
      <c r="K162" s="942"/>
      <c r="L162" s="932"/>
      <c r="M162" s="934"/>
      <c r="N162" s="430">
        <f t="shared" si="34"/>
        <v>930.02</v>
      </c>
      <c r="O162" s="936"/>
      <c r="P162" s="484" t="s">
        <v>296</v>
      </c>
      <c r="Q162" s="514">
        <v>0.19500000000000001</v>
      </c>
      <c r="R162" s="503">
        <v>26</v>
      </c>
      <c r="S162" s="47"/>
      <c r="T162" s="47"/>
      <c r="U162" s="47"/>
      <c r="V162" s="74"/>
      <c r="W162" s="74"/>
      <c r="X162" s="74"/>
      <c r="Y162" s="47"/>
      <c r="Z162" s="47"/>
      <c r="AA162" s="47"/>
      <c r="AB162" s="47"/>
      <c r="AC162" s="47"/>
      <c r="AD162" s="47"/>
      <c r="AE162" s="47"/>
      <c r="AF162" s="47"/>
      <c r="AG162" s="47"/>
      <c r="AH162" s="47"/>
      <c r="AI162" s="47"/>
      <c r="AJ162" s="47"/>
      <c r="AK162" s="47"/>
      <c r="AL162" s="47"/>
      <c r="AM162" s="47"/>
      <c r="AN162" s="47"/>
      <c r="AO162" s="47"/>
      <c r="AP162" s="47"/>
      <c r="AQ162" s="47"/>
      <c r="AR162" s="47"/>
      <c r="AS162" s="47"/>
    </row>
    <row r="163" spans="1:45" ht="21" customHeight="1">
      <c r="A163" s="428" t="s">
        <v>1353</v>
      </c>
      <c r="B163" s="429" t="s">
        <v>740</v>
      </c>
      <c r="C163" s="968" t="s">
        <v>316</v>
      </c>
      <c r="D163" s="968" t="s">
        <v>370</v>
      </c>
      <c r="E163" s="842" t="s">
        <v>543</v>
      </c>
      <c r="F163" s="842" t="s">
        <v>544</v>
      </c>
      <c r="G163" s="937">
        <v>1222.1599999999999</v>
      </c>
      <c r="H163" s="430">
        <v>348</v>
      </c>
      <c r="I163" s="939">
        <v>85200</v>
      </c>
      <c r="J163" s="673">
        <v>23900</v>
      </c>
      <c r="K163" s="941"/>
      <c r="L163" s="931">
        <f t="shared" si="32"/>
        <v>0</v>
      </c>
      <c r="M163" s="933">
        <f>G163*(100%-$C$3)</f>
        <v>1222.1599999999999</v>
      </c>
      <c r="N163" s="430">
        <f t="shared" si="34"/>
        <v>348</v>
      </c>
      <c r="O163" s="935">
        <f t="shared" si="33"/>
        <v>0</v>
      </c>
      <c r="P163" s="208" t="s">
        <v>369</v>
      </c>
      <c r="Q163" s="209">
        <v>6.4000000000000001E-2</v>
      </c>
      <c r="R163" s="241">
        <v>14.5</v>
      </c>
      <c r="S163" s="47"/>
      <c r="T163" s="47"/>
      <c r="U163" s="47"/>
      <c r="V163" s="74"/>
      <c r="W163" s="74"/>
      <c r="X163" s="74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</row>
    <row r="164" spans="1:45" ht="21" customHeight="1">
      <c r="A164" s="434" t="s">
        <v>1289</v>
      </c>
      <c r="B164" s="435" t="s">
        <v>1352</v>
      </c>
      <c r="C164" s="969"/>
      <c r="D164" s="969"/>
      <c r="E164" s="843"/>
      <c r="F164" s="843"/>
      <c r="G164" s="938"/>
      <c r="H164" s="430">
        <v>874.16</v>
      </c>
      <c r="I164" s="940"/>
      <c r="J164" s="673">
        <v>61300</v>
      </c>
      <c r="K164" s="942"/>
      <c r="L164" s="932"/>
      <c r="M164" s="934"/>
      <c r="N164" s="430">
        <f t="shared" si="34"/>
        <v>874.16</v>
      </c>
      <c r="O164" s="936"/>
      <c r="P164" s="484" t="s">
        <v>296</v>
      </c>
      <c r="Q164" s="514">
        <v>0.19500000000000001</v>
      </c>
      <c r="R164" s="503">
        <v>26</v>
      </c>
      <c r="S164" s="47"/>
      <c r="T164" s="47"/>
      <c r="U164" s="47"/>
      <c r="V164" s="74"/>
      <c r="W164" s="74"/>
      <c r="X164" s="74"/>
      <c r="Y164" s="47"/>
      <c r="Z164" s="47"/>
      <c r="AA164" s="47"/>
      <c r="AB164" s="47"/>
      <c r="AC164" s="47"/>
      <c r="AD164" s="47"/>
      <c r="AE164" s="47"/>
      <c r="AF164" s="47"/>
      <c r="AG164" s="47"/>
      <c r="AH164" s="47"/>
      <c r="AI164" s="47"/>
      <c r="AJ164" s="47"/>
      <c r="AK164" s="47"/>
      <c r="AL164" s="47"/>
      <c r="AM164" s="47"/>
      <c r="AN164" s="47"/>
      <c r="AO164" s="47"/>
      <c r="AP164" s="47"/>
      <c r="AQ164" s="47"/>
      <c r="AR164" s="47"/>
      <c r="AS164" s="47"/>
    </row>
    <row r="165" spans="1:45" ht="21" customHeight="1">
      <c r="A165" s="428" t="s">
        <v>1354</v>
      </c>
      <c r="B165" s="429" t="s">
        <v>740</v>
      </c>
      <c r="C165" s="968" t="s">
        <v>316</v>
      </c>
      <c r="D165" s="968" t="s">
        <v>370</v>
      </c>
      <c r="E165" s="842" t="s">
        <v>543</v>
      </c>
      <c r="F165" s="842" t="s">
        <v>544</v>
      </c>
      <c r="G165" s="937">
        <v>1038</v>
      </c>
      <c r="H165" s="430">
        <v>348</v>
      </c>
      <c r="I165" s="939">
        <v>72300</v>
      </c>
      <c r="J165" s="673">
        <v>23900</v>
      </c>
      <c r="K165" s="941"/>
      <c r="L165" s="931">
        <f t="shared" si="32"/>
        <v>0</v>
      </c>
      <c r="M165" s="933">
        <f>G165*(100%-$C$3)</f>
        <v>1038</v>
      </c>
      <c r="N165" s="430">
        <f t="shared" si="34"/>
        <v>348</v>
      </c>
      <c r="O165" s="935">
        <f t="shared" si="33"/>
        <v>0</v>
      </c>
      <c r="P165" s="208" t="s">
        <v>369</v>
      </c>
      <c r="Q165" s="209">
        <v>6.4000000000000001E-2</v>
      </c>
      <c r="R165" s="241">
        <v>14.5</v>
      </c>
      <c r="S165" s="47"/>
      <c r="T165" s="47"/>
      <c r="U165" s="47"/>
      <c r="V165" s="74"/>
      <c r="W165" s="74"/>
      <c r="X165" s="74"/>
      <c r="Y165" s="47"/>
      <c r="Z165" s="47"/>
      <c r="AA165" s="47"/>
      <c r="AB165" s="47"/>
      <c r="AC165" s="47"/>
      <c r="AD165" s="47"/>
      <c r="AE165" s="47"/>
      <c r="AF165" s="47"/>
      <c r="AG165" s="47"/>
      <c r="AH165" s="47"/>
      <c r="AI165" s="47"/>
      <c r="AJ165" s="47"/>
      <c r="AK165" s="47"/>
      <c r="AL165" s="47"/>
      <c r="AM165" s="47"/>
      <c r="AN165" s="47"/>
      <c r="AO165" s="47"/>
      <c r="AP165" s="47"/>
      <c r="AQ165" s="47"/>
      <c r="AR165" s="47"/>
      <c r="AS165" s="47"/>
    </row>
    <row r="166" spans="1:45" ht="21" customHeight="1">
      <c r="A166" s="434" t="s">
        <v>1288</v>
      </c>
      <c r="B166" s="435" t="s">
        <v>1356</v>
      </c>
      <c r="C166" s="969"/>
      <c r="D166" s="969"/>
      <c r="E166" s="843"/>
      <c r="F166" s="843"/>
      <c r="G166" s="938"/>
      <c r="H166" s="430">
        <v>690</v>
      </c>
      <c r="I166" s="940"/>
      <c r="J166" s="673">
        <v>48400</v>
      </c>
      <c r="K166" s="942"/>
      <c r="L166" s="932"/>
      <c r="M166" s="934"/>
      <c r="N166" s="430">
        <f t="shared" si="34"/>
        <v>690</v>
      </c>
      <c r="O166" s="936"/>
      <c r="P166" s="484" t="s">
        <v>296</v>
      </c>
      <c r="Q166" s="514">
        <v>0.19500000000000001</v>
      </c>
      <c r="R166" s="503">
        <v>26</v>
      </c>
      <c r="S166" s="47"/>
      <c r="T166" s="47"/>
      <c r="U166" s="47"/>
      <c r="V166" s="74"/>
      <c r="W166" s="74"/>
      <c r="X166" s="74"/>
      <c r="Y166" s="47"/>
      <c r="Z166" s="47"/>
      <c r="AA166" s="47"/>
      <c r="AB166" s="47"/>
      <c r="AC166" s="47"/>
      <c r="AD166" s="47"/>
      <c r="AE166" s="47"/>
      <c r="AF166" s="47"/>
      <c r="AG166" s="47"/>
      <c r="AH166" s="47"/>
      <c r="AI166" s="47"/>
      <c r="AJ166" s="47"/>
      <c r="AK166" s="47"/>
      <c r="AL166" s="47"/>
      <c r="AM166" s="47"/>
      <c r="AN166" s="47"/>
      <c r="AO166" s="47"/>
      <c r="AP166" s="47"/>
      <c r="AQ166" s="47"/>
      <c r="AR166" s="47"/>
      <c r="AS166" s="47"/>
    </row>
    <row r="167" spans="1:45" ht="21" customHeight="1">
      <c r="A167" s="428" t="s">
        <v>1355</v>
      </c>
      <c r="B167" s="429" t="s">
        <v>740</v>
      </c>
      <c r="C167" s="968" t="s">
        <v>316</v>
      </c>
      <c r="D167" s="968" t="s">
        <v>370</v>
      </c>
      <c r="E167" s="842" t="s">
        <v>543</v>
      </c>
      <c r="F167" s="842" t="s">
        <v>544</v>
      </c>
      <c r="G167" s="937">
        <v>1152</v>
      </c>
      <c r="H167" s="430">
        <v>348</v>
      </c>
      <c r="I167" s="939">
        <v>80300</v>
      </c>
      <c r="J167" s="673">
        <v>23900</v>
      </c>
      <c r="K167" s="941"/>
      <c r="L167" s="931">
        <f t="shared" si="32"/>
        <v>0</v>
      </c>
      <c r="M167" s="933">
        <f>G167*(100%-$C$3)</f>
        <v>1152</v>
      </c>
      <c r="N167" s="430">
        <f t="shared" si="34"/>
        <v>348</v>
      </c>
      <c r="O167" s="935">
        <f t="shared" si="33"/>
        <v>0</v>
      </c>
      <c r="P167" s="208" t="s">
        <v>369</v>
      </c>
      <c r="Q167" s="209">
        <v>6.4000000000000001E-2</v>
      </c>
      <c r="R167" s="241">
        <v>14.5</v>
      </c>
      <c r="S167" s="47"/>
      <c r="T167" s="47"/>
      <c r="U167" s="47"/>
      <c r="V167" s="74"/>
      <c r="W167" s="74"/>
      <c r="X167" s="74"/>
      <c r="Y167" s="47"/>
      <c r="Z167" s="47"/>
      <c r="AA167" s="47"/>
      <c r="AB167" s="47"/>
      <c r="AC167" s="47"/>
      <c r="AD167" s="47"/>
      <c r="AE167" s="47"/>
      <c r="AF167" s="47"/>
      <c r="AG167" s="47"/>
      <c r="AH167" s="47"/>
      <c r="AI167" s="47"/>
      <c r="AJ167" s="47"/>
      <c r="AK167" s="47"/>
      <c r="AL167" s="47"/>
      <c r="AM167" s="47"/>
      <c r="AN167" s="47"/>
      <c r="AO167" s="47"/>
      <c r="AP167" s="47"/>
      <c r="AQ167" s="47"/>
      <c r="AR167" s="47"/>
      <c r="AS167" s="47"/>
    </row>
    <row r="168" spans="1:45" ht="21" customHeight="1">
      <c r="A168" s="434" t="s">
        <v>1474</v>
      </c>
      <c r="B168" s="435" t="s">
        <v>1357</v>
      </c>
      <c r="C168" s="969"/>
      <c r="D168" s="969"/>
      <c r="E168" s="843"/>
      <c r="F168" s="843"/>
      <c r="G168" s="938"/>
      <c r="H168" s="430">
        <v>804</v>
      </c>
      <c r="I168" s="940"/>
      <c r="J168" s="673">
        <v>56400</v>
      </c>
      <c r="K168" s="942"/>
      <c r="L168" s="932"/>
      <c r="M168" s="934"/>
      <c r="N168" s="430">
        <f t="shared" si="34"/>
        <v>804</v>
      </c>
      <c r="O168" s="936"/>
      <c r="P168" s="484" t="s">
        <v>296</v>
      </c>
      <c r="Q168" s="514">
        <v>0.19500000000000001</v>
      </c>
      <c r="R168" s="503">
        <v>26</v>
      </c>
      <c r="S168" s="47"/>
      <c r="T168" s="47"/>
      <c r="U168" s="47"/>
      <c r="V168" s="74"/>
      <c r="W168" s="74"/>
      <c r="X168" s="74"/>
      <c r="Y168" s="47"/>
      <c r="Z168" s="47"/>
      <c r="AA168" s="47"/>
      <c r="AB168" s="47"/>
      <c r="AC168" s="47"/>
      <c r="AD168" s="47"/>
      <c r="AE168" s="47"/>
      <c r="AF168" s="47"/>
      <c r="AG168" s="47"/>
      <c r="AH168" s="47"/>
      <c r="AI168" s="47"/>
      <c r="AJ168" s="47"/>
      <c r="AK168" s="47"/>
      <c r="AL168" s="47"/>
      <c r="AM168" s="47"/>
      <c r="AN168" s="47"/>
      <c r="AO168" s="47"/>
      <c r="AP168" s="47"/>
      <c r="AQ168" s="47"/>
      <c r="AR168" s="47"/>
      <c r="AS168" s="47"/>
    </row>
    <row r="169" spans="1:45" ht="21" customHeight="1">
      <c r="A169" s="428" t="s">
        <v>1358</v>
      </c>
      <c r="B169" s="429" t="s">
        <v>742</v>
      </c>
      <c r="C169" s="968" t="s">
        <v>371</v>
      </c>
      <c r="D169" s="968" t="s">
        <v>372</v>
      </c>
      <c r="E169" s="842" t="s">
        <v>543</v>
      </c>
      <c r="F169" s="842" t="s">
        <v>544</v>
      </c>
      <c r="G169" s="937">
        <v>1448.9</v>
      </c>
      <c r="H169" s="430">
        <v>415</v>
      </c>
      <c r="I169" s="939">
        <v>101000</v>
      </c>
      <c r="J169" s="673">
        <v>28500</v>
      </c>
      <c r="K169" s="941"/>
      <c r="L169" s="931">
        <f t="shared" si="32"/>
        <v>0</v>
      </c>
      <c r="M169" s="933">
        <f>G169*(100%-$C$3)</f>
        <v>1448.9</v>
      </c>
      <c r="N169" s="430">
        <f t="shared" si="34"/>
        <v>415</v>
      </c>
      <c r="O169" s="935">
        <f t="shared" si="33"/>
        <v>0</v>
      </c>
      <c r="P169" s="208" t="s">
        <v>369</v>
      </c>
      <c r="Q169" s="209">
        <v>6.4000000000000001E-2</v>
      </c>
      <c r="R169" s="241">
        <v>14.5</v>
      </c>
      <c r="S169" s="47"/>
      <c r="T169" s="47"/>
      <c r="U169" s="47"/>
      <c r="V169" s="74"/>
      <c r="W169" s="74"/>
      <c r="X169" s="74"/>
      <c r="Y169" s="47"/>
      <c r="Z169" s="47"/>
      <c r="AA169" s="47"/>
      <c r="AB169" s="47"/>
      <c r="AC169" s="47"/>
      <c r="AD169" s="47"/>
      <c r="AE169" s="47"/>
      <c r="AF169" s="47"/>
      <c r="AG169" s="47"/>
      <c r="AH169" s="47"/>
      <c r="AI169" s="47"/>
      <c r="AJ169" s="47"/>
      <c r="AK169" s="47"/>
      <c r="AL169" s="47"/>
      <c r="AM169" s="47"/>
      <c r="AN169" s="47"/>
      <c r="AO169" s="47"/>
      <c r="AP169" s="47"/>
      <c r="AQ169" s="47"/>
      <c r="AR169" s="47"/>
      <c r="AS169" s="47"/>
    </row>
    <row r="170" spans="1:45" ht="21" customHeight="1">
      <c r="A170" s="434" t="s">
        <v>1290</v>
      </c>
      <c r="B170" s="435" t="s">
        <v>1360</v>
      </c>
      <c r="C170" s="969"/>
      <c r="D170" s="969"/>
      <c r="E170" s="843"/>
      <c r="F170" s="843"/>
      <c r="G170" s="938"/>
      <c r="H170" s="430">
        <v>1033.9000000000001</v>
      </c>
      <c r="I170" s="940"/>
      <c r="J170" s="673">
        <v>72500</v>
      </c>
      <c r="K170" s="942"/>
      <c r="L170" s="932"/>
      <c r="M170" s="934"/>
      <c r="N170" s="430">
        <f t="shared" si="34"/>
        <v>1033.9000000000001</v>
      </c>
      <c r="O170" s="936"/>
      <c r="P170" s="484" t="s">
        <v>296</v>
      </c>
      <c r="Q170" s="514">
        <v>0.19500000000000001</v>
      </c>
      <c r="R170" s="503">
        <v>26</v>
      </c>
      <c r="S170" s="47"/>
      <c r="T170" s="47"/>
      <c r="U170" s="47"/>
      <c r="V170" s="74"/>
      <c r="W170" s="74"/>
      <c r="X170" s="74"/>
      <c r="Y170" s="47"/>
      <c r="Z170" s="47"/>
      <c r="AA170" s="47"/>
      <c r="AB170" s="47"/>
      <c r="AC170" s="47"/>
      <c r="AD170" s="47"/>
      <c r="AE170" s="47"/>
      <c r="AF170" s="47"/>
      <c r="AG170" s="47"/>
      <c r="AH170" s="47"/>
      <c r="AI170" s="47"/>
      <c r="AJ170" s="47"/>
      <c r="AK170" s="47"/>
      <c r="AL170" s="47"/>
      <c r="AM170" s="47"/>
      <c r="AN170" s="47"/>
      <c r="AO170" s="47"/>
      <c r="AP170" s="47"/>
      <c r="AQ170" s="47"/>
      <c r="AR170" s="47"/>
      <c r="AS170" s="47"/>
    </row>
    <row r="171" spans="1:45" ht="21" customHeight="1">
      <c r="A171" s="428" t="s">
        <v>1359</v>
      </c>
      <c r="B171" s="429" t="s">
        <v>742</v>
      </c>
      <c r="C171" s="968" t="s">
        <v>371</v>
      </c>
      <c r="D171" s="968" t="s">
        <v>372</v>
      </c>
      <c r="E171" s="842" t="s">
        <v>543</v>
      </c>
      <c r="F171" s="842" t="s">
        <v>544</v>
      </c>
      <c r="G171" s="937">
        <v>1393.04</v>
      </c>
      <c r="H171" s="430">
        <v>415</v>
      </c>
      <c r="I171" s="939">
        <v>97100</v>
      </c>
      <c r="J171" s="673">
        <v>28500</v>
      </c>
      <c r="K171" s="941"/>
      <c r="L171" s="931">
        <f t="shared" si="32"/>
        <v>0</v>
      </c>
      <c r="M171" s="933">
        <f>G171*(100%-$C$3)</f>
        <v>1393.04</v>
      </c>
      <c r="N171" s="430">
        <f t="shared" si="34"/>
        <v>415</v>
      </c>
      <c r="O171" s="935">
        <f t="shared" si="33"/>
        <v>0</v>
      </c>
      <c r="P171" s="208" t="s">
        <v>369</v>
      </c>
      <c r="Q171" s="209">
        <v>6.4000000000000001E-2</v>
      </c>
      <c r="R171" s="241">
        <v>14.5</v>
      </c>
      <c r="S171" s="47"/>
      <c r="T171" s="47"/>
      <c r="U171" s="47"/>
      <c r="V171" s="74"/>
      <c r="W171" s="74"/>
      <c r="X171" s="74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</row>
    <row r="172" spans="1:45" ht="21" customHeight="1">
      <c r="A172" s="434" t="s">
        <v>1289</v>
      </c>
      <c r="B172" s="435" t="s">
        <v>1361</v>
      </c>
      <c r="C172" s="969"/>
      <c r="D172" s="969"/>
      <c r="E172" s="843"/>
      <c r="F172" s="843"/>
      <c r="G172" s="938"/>
      <c r="H172" s="430">
        <v>978.04</v>
      </c>
      <c r="I172" s="940"/>
      <c r="J172" s="673">
        <v>68600</v>
      </c>
      <c r="K172" s="942"/>
      <c r="L172" s="932"/>
      <c r="M172" s="934"/>
      <c r="N172" s="430">
        <f t="shared" si="34"/>
        <v>978.04</v>
      </c>
      <c r="O172" s="936"/>
      <c r="P172" s="484" t="s">
        <v>296</v>
      </c>
      <c r="Q172" s="514">
        <v>0.19500000000000001</v>
      </c>
      <c r="R172" s="503">
        <v>26</v>
      </c>
      <c r="S172" s="47"/>
      <c r="T172" s="47"/>
      <c r="U172" s="47"/>
      <c r="V172" s="74"/>
      <c r="W172" s="74"/>
      <c r="X172" s="74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</row>
    <row r="173" spans="1:45" ht="21" customHeight="1">
      <c r="A173" s="428" t="s">
        <v>1362</v>
      </c>
      <c r="B173" s="429" t="s">
        <v>742</v>
      </c>
      <c r="C173" s="968" t="s">
        <v>371</v>
      </c>
      <c r="D173" s="968" t="s">
        <v>372</v>
      </c>
      <c r="E173" s="842" t="s">
        <v>543</v>
      </c>
      <c r="F173" s="842" t="s">
        <v>544</v>
      </c>
      <c r="G173" s="937">
        <v>1211</v>
      </c>
      <c r="H173" s="430">
        <v>415</v>
      </c>
      <c r="I173" s="939">
        <v>84300</v>
      </c>
      <c r="J173" s="673">
        <v>28500</v>
      </c>
      <c r="K173" s="941"/>
      <c r="L173" s="931">
        <f t="shared" si="32"/>
        <v>0</v>
      </c>
      <c r="M173" s="933">
        <f>G173*(100%-$C$3)</f>
        <v>1211</v>
      </c>
      <c r="N173" s="430">
        <f t="shared" si="34"/>
        <v>415</v>
      </c>
      <c r="O173" s="935">
        <f t="shared" si="33"/>
        <v>0</v>
      </c>
      <c r="P173" s="208" t="s">
        <v>369</v>
      </c>
      <c r="Q173" s="209">
        <v>6.4000000000000001E-2</v>
      </c>
      <c r="R173" s="241">
        <v>14.5</v>
      </c>
      <c r="S173" s="47"/>
      <c r="T173" s="47"/>
      <c r="U173" s="47"/>
      <c r="V173" s="74"/>
      <c r="W173" s="74"/>
      <c r="X173" s="74"/>
      <c r="Y173" s="47"/>
      <c r="Z173" s="47"/>
      <c r="AA173" s="47"/>
      <c r="AB173" s="47"/>
      <c r="AC173" s="47"/>
      <c r="AD173" s="47"/>
      <c r="AE173" s="47"/>
      <c r="AF173" s="47"/>
      <c r="AG173" s="47"/>
      <c r="AH173" s="47"/>
      <c r="AI173" s="47"/>
      <c r="AJ173" s="47"/>
      <c r="AK173" s="47"/>
      <c r="AL173" s="47"/>
      <c r="AM173" s="47"/>
      <c r="AN173" s="47"/>
      <c r="AO173" s="47"/>
      <c r="AP173" s="47"/>
      <c r="AQ173" s="47"/>
      <c r="AR173" s="47"/>
      <c r="AS173" s="47"/>
    </row>
    <row r="174" spans="1:45" ht="21" customHeight="1">
      <c r="A174" s="434" t="s">
        <v>1288</v>
      </c>
      <c r="B174" s="435" t="s">
        <v>1363</v>
      </c>
      <c r="C174" s="969"/>
      <c r="D174" s="969"/>
      <c r="E174" s="843"/>
      <c r="F174" s="843"/>
      <c r="G174" s="938"/>
      <c r="H174" s="430">
        <v>796</v>
      </c>
      <c r="I174" s="940"/>
      <c r="J174" s="673">
        <v>55800</v>
      </c>
      <c r="K174" s="942"/>
      <c r="L174" s="932"/>
      <c r="M174" s="934"/>
      <c r="N174" s="430">
        <f t="shared" si="34"/>
        <v>796</v>
      </c>
      <c r="O174" s="936"/>
      <c r="P174" s="484" t="s">
        <v>296</v>
      </c>
      <c r="Q174" s="514">
        <v>0.19500000000000001</v>
      </c>
      <c r="R174" s="503">
        <v>26</v>
      </c>
      <c r="S174" s="47"/>
      <c r="T174" s="47"/>
      <c r="U174" s="47"/>
      <c r="V174" s="74"/>
      <c r="W174" s="74"/>
      <c r="X174" s="74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</row>
    <row r="175" spans="1:45" ht="21" customHeight="1">
      <c r="A175" s="428" t="s">
        <v>1364</v>
      </c>
      <c r="B175" s="429" t="s">
        <v>742</v>
      </c>
      <c r="C175" s="968" t="s">
        <v>371</v>
      </c>
      <c r="D175" s="968" t="s">
        <v>372</v>
      </c>
      <c r="E175" s="842" t="s">
        <v>543</v>
      </c>
      <c r="F175" s="842" t="s">
        <v>544</v>
      </c>
      <c r="G175" s="937">
        <v>1315.9</v>
      </c>
      <c r="H175" s="430">
        <v>415</v>
      </c>
      <c r="I175" s="939">
        <v>91700</v>
      </c>
      <c r="J175" s="673">
        <v>28500</v>
      </c>
      <c r="K175" s="941"/>
      <c r="L175" s="931">
        <f t="shared" si="32"/>
        <v>0</v>
      </c>
      <c r="M175" s="933">
        <f>G175*(100%-$C$3)</f>
        <v>1315.9</v>
      </c>
      <c r="N175" s="430">
        <f t="shared" si="34"/>
        <v>415</v>
      </c>
      <c r="O175" s="935">
        <f t="shared" si="33"/>
        <v>0</v>
      </c>
      <c r="P175" s="208" t="s">
        <v>369</v>
      </c>
      <c r="Q175" s="209">
        <v>6.4000000000000001E-2</v>
      </c>
      <c r="R175" s="241">
        <v>14.5</v>
      </c>
      <c r="S175" s="47"/>
      <c r="T175" s="47"/>
      <c r="U175" s="47"/>
      <c r="V175" s="74"/>
      <c r="W175" s="74"/>
      <c r="X175" s="74"/>
      <c r="Y175" s="47"/>
      <c r="Z175" s="47"/>
      <c r="AA175" s="47"/>
      <c r="AB175" s="47"/>
      <c r="AC175" s="47"/>
      <c r="AD175" s="47"/>
      <c r="AE175" s="47"/>
      <c r="AF175" s="47"/>
      <c r="AG175" s="47"/>
      <c r="AH175" s="47"/>
      <c r="AI175" s="47"/>
      <c r="AJ175" s="47"/>
      <c r="AK175" s="47"/>
      <c r="AL175" s="47"/>
      <c r="AM175" s="47"/>
      <c r="AN175" s="47"/>
      <c r="AO175" s="47"/>
      <c r="AP175" s="47"/>
      <c r="AQ175" s="47"/>
      <c r="AR175" s="47"/>
      <c r="AS175" s="47"/>
    </row>
    <row r="176" spans="1:45" ht="21" customHeight="1">
      <c r="A176" s="434" t="s">
        <v>1474</v>
      </c>
      <c r="B176" s="435" t="s">
        <v>1365</v>
      </c>
      <c r="C176" s="969"/>
      <c r="D176" s="969"/>
      <c r="E176" s="843"/>
      <c r="F176" s="843"/>
      <c r="G176" s="938"/>
      <c r="H176" s="430">
        <v>900.9</v>
      </c>
      <c r="I176" s="940"/>
      <c r="J176" s="673">
        <v>63200</v>
      </c>
      <c r="K176" s="942"/>
      <c r="L176" s="932"/>
      <c r="M176" s="934"/>
      <c r="N176" s="430">
        <f t="shared" si="34"/>
        <v>900.9</v>
      </c>
      <c r="O176" s="936"/>
      <c r="P176" s="484" t="s">
        <v>296</v>
      </c>
      <c r="Q176" s="514">
        <v>0.19500000000000001</v>
      </c>
      <c r="R176" s="503">
        <v>26</v>
      </c>
      <c r="S176" s="47"/>
      <c r="T176" s="47"/>
      <c r="U176" s="47"/>
      <c r="V176" s="74"/>
      <c r="W176" s="74"/>
      <c r="X176" s="74"/>
      <c r="Y176" s="47"/>
      <c r="Z176" s="47"/>
      <c r="AA176" s="47"/>
      <c r="AB176" s="47"/>
      <c r="AC176" s="47"/>
      <c r="AD176" s="47"/>
      <c r="AE176" s="47"/>
      <c r="AF176" s="47"/>
      <c r="AG176" s="47"/>
      <c r="AH176" s="47"/>
      <c r="AI176" s="47"/>
      <c r="AJ176" s="47"/>
      <c r="AK176" s="47"/>
      <c r="AL176" s="47"/>
      <c r="AM176" s="47"/>
      <c r="AN176" s="47"/>
      <c r="AO176" s="47"/>
      <c r="AP176" s="47"/>
      <c r="AQ176" s="47"/>
      <c r="AR176" s="47"/>
      <c r="AS176" s="47"/>
    </row>
    <row r="177" spans="1:58" ht="21" customHeight="1">
      <c r="A177" s="428" t="s">
        <v>1366</v>
      </c>
      <c r="B177" s="429" t="s">
        <v>744</v>
      </c>
      <c r="C177" s="968" t="s">
        <v>374</v>
      </c>
      <c r="D177" s="968" t="s">
        <v>328</v>
      </c>
      <c r="E177" s="842" t="s">
        <v>543</v>
      </c>
      <c r="F177" s="842" t="s">
        <v>544</v>
      </c>
      <c r="G177" s="937">
        <v>1853.28</v>
      </c>
      <c r="H177" s="430">
        <v>642</v>
      </c>
      <c r="I177" s="939">
        <v>128900</v>
      </c>
      <c r="J177" s="673">
        <v>44000</v>
      </c>
      <c r="K177" s="941"/>
      <c r="L177" s="931">
        <f t="shared" si="32"/>
        <v>0</v>
      </c>
      <c r="M177" s="933">
        <f>G177*(100%-$C$3)</f>
        <v>1853.28</v>
      </c>
      <c r="N177" s="430">
        <f t="shared" si="34"/>
        <v>642</v>
      </c>
      <c r="O177" s="935">
        <f t="shared" si="33"/>
        <v>0</v>
      </c>
      <c r="P177" s="484" t="s">
        <v>369</v>
      </c>
      <c r="Q177" s="514">
        <v>6.4000000000000001E-2</v>
      </c>
      <c r="R177" s="503">
        <v>15</v>
      </c>
      <c r="S177" s="47"/>
      <c r="T177" s="47"/>
      <c r="U177" s="47"/>
      <c r="V177" s="74"/>
      <c r="W177" s="74"/>
      <c r="X177" s="74"/>
      <c r="Y177" s="47"/>
      <c r="Z177" s="47"/>
      <c r="AA177" s="47"/>
      <c r="AB177" s="47"/>
      <c r="AC177" s="47"/>
      <c r="AD177" s="47"/>
      <c r="AE177" s="47"/>
      <c r="AF177" s="47"/>
      <c r="AG177" s="47"/>
      <c r="AH177" s="47"/>
      <c r="AI177" s="47"/>
      <c r="AJ177" s="47"/>
      <c r="AK177" s="47"/>
      <c r="AL177" s="47"/>
      <c r="AM177" s="47"/>
      <c r="AN177" s="47"/>
      <c r="AO177" s="47"/>
      <c r="AP177" s="47"/>
      <c r="AQ177" s="47"/>
      <c r="AR177" s="47"/>
      <c r="AS177" s="47"/>
    </row>
    <row r="178" spans="1:58" ht="21" customHeight="1">
      <c r="A178" s="434" t="s">
        <v>1290</v>
      </c>
      <c r="B178" s="435" t="s">
        <v>1367</v>
      </c>
      <c r="C178" s="969"/>
      <c r="D178" s="969"/>
      <c r="E178" s="843"/>
      <c r="F178" s="843"/>
      <c r="G178" s="938"/>
      <c r="H178" s="430">
        <v>1211.28</v>
      </c>
      <c r="I178" s="940"/>
      <c r="J178" s="673">
        <v>84900</v>
      </c>
      <c r="K178" s="942"/>
      <c r="L178" s="932"/>
      <c r="M178" s="934"/>
      <c r="N178" s="430">
        <f t="shared" si="34"/>
        <v>1211.28</v>
      </c>
      <c r="O178" s="936"/>
      <c r="P178" s="484" t="s">
        <v>296</v>
      </c>
      <c r="Q178" s="514">
        <v>0.19500000000000001</v>
      </c>
      <c r="R178" s="503">
        <v>35</v>
      </c>
      <c r="S178" s="47"/>
      <c r="T178" s="47"/>
      <c r="U178" s="47"/>
      <c r="V178" s="74"/>
      <c r="W178" s="74"/>
      <c r="X178" s="74"/>
      <c r="Y178" s="47"/>
      <c r="Z178" s="47"/>
      <c r="AA178" s="47"/>
      <c r="AB178" s="47"/>
      <c r="AC178" s="47"/>
      <c r="AD178" s="47"/>
      <c r="AE178" s="47"/>
      <c r="AF178" s="47"/>
      <c r="AG178" s="47"/>
      <c r="AH178" s="47"/>
      <c r="AI178" s="47"/>
      <c r="AJ178" s="47"/>
      <c r="AK178" s="47"/>
      <c r="AL178" s="47"/>
      <c r="AM178" s="47"/>
      <c r="AN178" s="47"/>
      <c r="AO178" s="47"/>
      <c r="AP178" s="47"/>
      <c r="AQ178" s="47"/>
      <c r="AR178" s="47"/>
      <c r="AS178" s="47"/>
    </row>
    <row r="179" spans="1:58" ht="21" customHeight="1">
      <c r="A179" s="428" t="s">
        <v>1371</v>
      </c>
      <c r="B179" s="429" t="s">
        <v>744</v>
      </c>
      <c r="C179" s="968" t="s">
        <v>374</v>
      </c>
      <c r="D179" s="968" t="s">
        <v>328</v>
      </c>
      <c r="E179" s="842" t="s">
        <v>543</v>
      </c>
      <c r="F179" s="842" t="s">
        <v>544</v>
      </c>
      <c r="G179" s="937">
        <v>1809.21</v>
      </c>
      <c r="H179" s="430">
        <v>642</v>
      </c>
      <c r="I179" s="939">
        <v>125800</v>
      </c>
      <c r="J179" s="673">
        <v>44000</v>
      </c>
      <c r="K179" s="941"/>
      <c r="L179" s="931">
        <f t="shared" si="32"/>
        <v>0</v>
      </c>
      <c r="M179" s="933">
        <f>G179*(100%-$C$3)</f>
        <v>1809.21</v>
      </c>
      <c r="N179" s="430">
        <f t="shared" si="34"/>
        <v>642</v>
      </c>
      <c r="O179" s="935">
        <f t="shared" si="33"/>
        <v>0</v>
      </c>
      <c r="P179" s="484" t="s">
        <v>369</v>
      </c>
      <c r="Q179" s="514">
        <v>6.4000000000000001E-2</v>
      </c>
      <c r="R179" s="503">
        <v>15</v>
      </c>
      <c r="S179" s="47"/>
      <c r="T179" s="47"/>
      <c r="U179" s="47"/>
      <c r="V179" s="74"/>
      <c r="W179" s="74"/>
      <c r="X179" s="74"/>
      <c r="Y179" s="47"/>
      <c r="Z179" s="47"/>
      <c r="AA179" s="47"/>
      <c r="AB179" s="47"/>
      <c r="AC179" s="47"/>
      <c r="AD179" s="47"/>
      <c r="AE179" s="47"/>
      <c r="AF179" s="47"/>
      <c r="AG179" s="47"/>
      <c r="AH179" s="47"/>
      <c r="AI179" s="47"/>
      <c r="AJ179" s="47"/>
      <c r="AK179" s="47"/>
      <c r="AL179" s="47"/>
      <c r="AM179" s="47"/>
      <c r="AN179" s="47"/>
      <c r="AO179" s="47"/>
      <c r="AP179" s="47"/>
      <c r="AQ179" s="47"/>
      <c r="AR179" s="47"/>
      <c r="AS179" s="47"/>
    </row>
    <row r="180" spans="1:58" ht="21" customHeight="1">
      <c r="A180" s="434" t="s">
        <v>1289</v>
      </c>
      <c r="B180" s="435" t="s">
        <v>1368</v>
      </c>
      <c r="C180" s="969"/>
      <c r="D180" s="969"/>
      <c r="E180" s="843"/>
      <c r="F180" s="843"/>
      <c r="G180" s="938"/>
      <c r="H180" s="430">
        <v>1167.21</v>
      </c>
      <c r="I180" s="940"/>
      <c r="J180" s="673">
        <v>81800</v>
      </c>
      <c r="K180" s="942"/>
      <c r="L180" s="932"/>
      <c r="M180" s="934"/>
      <c r="N180" s="430">
        <f t="shared" si="34"/>
        <v>1167.21</v>
      </c>
      <c r="O180" s="936"/>
      <c r="P180" s="484" t="s">
        <v>296</v>
      </c>
      <c r="Q180" s="514">
        <v>0.19500000000000001</v>
      </c>
      <c r="R180" s="503">
        <v>35</v>
      </c>
      <c r="S180" s="47"/>
      <c r="T180" s="47"/>
      <c r="U180" s="47"/>
      <c r="V180" s="74"/>
      <c r="W180" s="74"/>
      <c r="X180" s="74"/>
      <c r="Y180" s="47"/>
      <c r="Z180" s="47"/>
      <c r="AA180" s="47"/>
      <c r="AB180" s="47"/>
      <c r="AC180" s="47"/>
      <c r="AD180" s="47"/>
      <c r="AE180" s="47"/>
      <c r="AF180" s="47"/>
      <c r="AG180" s="47"/>
      <c r="AH180" s="47"/>
      <c r="AI180" s="47"/>
      <c r="AJ180" s="47"/>
      <c r="AK180" s="47"/>
      <c r="AL180" s="47"/>
      <c r="AM180" s="47"/>
      <c r="AN180" s="47"/>
      <c r="AO180" s="47"/>
      <c r="AP180" s="47"/>
      <c r="AQ180" s="47"/>
      <c r="AR180" s="47"/>
      <c r="AS180" s="47"/>
    </row>
    <row r="181" spans="1:58" ht="21" customHeight="1">
      <c r="A181" s="428" t="s">
        <v>1372</v>
      </c>
      <c r="B181" s="429" t="s">
        <v>744</v>
      </c>
      <c r="C181" s="968" t="s">
        <v>374</v>
      </c>
      <c r="D181" s="968" t="s">
        <v>328</v>
      </c>
      <c r="E181" s="842" t="s">
        <v>543</v>
      </c>
      <c r="F181" s="842" t="s">
        <v>544</v>
      </c>
      <c r="G181" s="937">
        <v>1619</v>
      </c>
      <c r="H181" s="430">
        <v>642</v>
      </c>
      <c r="I181" s="939">
        <v>112500</v>
      </c>
      <c r="J181" s="673">
        <v>44000</v>
      </c>
      <c r="K181" s="941"/>
      <c r="L181" s="931">
        <f t="shared" si="32"/>
        <v>0</v>
      </c>
      <c r="M181" s="933">
        <f>G181*(100%-$C$3)</f>
        <v>1619</v>
      </c>
      <c r="N181" s="430">
        <f t="shared" si="34"/>
        <v>642</v>
      </c>
      <c r="O181" s="935">
        <f t="shared" si="33"/>
        <v>0</v>
      </c>
      <c r="P181" s="484" t="s">
        <v>369</v>
      </c>
      <c r="Q181" s="514">
        <v>6.4000000000000001E-2</v>
      </c>
      <c r="R181" s="503">
        <v>15</v>
      </c>
      <c r="S181" s="47"/>
      <c r="T181" s="47"/>
      <c r="U181" s="47"/>
      <c r="V181" s="74"/>
      <c r="W181" s="74"/>
      <c r="X181" s="74"/>
      <c r="Y181" s="47"/>
      <c r="Z181" s="47"/>
      <c r="AA181" s="47"/>
      <c r="AB181" s="47"/>
      <c r="AC181" s="47"/>
      <c r="AD181" s="47"/>
      <c r="AE181" s="47"/>
      <c r="AF181" s="47"/>
      <c r="AG181" s="47"/>
      <c r="AH181" s="47"/>
      <c r="AI181" s="47"/>
      <c r="AJ181" s="47"/>
      <c r="AK181" s="47"/>
      <c r="AL181" s="47"/>
      <c r="AM181" s="47"/>
      <c r="AN181" s="47"/>
      <c r="AO181" s="47"/>
      <c r="AP181" s="47"/>
      <c r="AQ181" s="47"/>
      <c r="AR181" s="47"/>
      <c r="AS181" s="47"/>
    </row>
    <row r="182" spans="1:58" ht="21" customHeight="1">
      <c r="A182" s="434" t="s">
        <v>1288</v>
      </c>
      <c r="B182" s="435" t="s">
        <v>1369</v>
      </c>
      <c r="C182" s="969"/>
      <c r="D182" s="969"/>
      <c r="E182" s="843"/>
      <c r="F182" s="843"/>
      <c r="G182" s="938"/>
      <c r="H182" s="430">
        <v>977</v>
      </c>
      <c r="I182" s="940"/>
      <c r="J182" s="673">
        <v>68500</v>
      </c>
      <c r="K182" s="942"/>
      <c r="L182" s="932"/>
      <c r="M182" s="934"/>
      <c r="N182" s="430">
        <f t="shared" si="34"/>
        <v>977</v>
      </c>
      <c r="O182" s="936"/>
      <c r="P182" s="484" t="s">
        <v>296</v>
      </c>
      <c r="Q182" s="514">
        <v>0.19500000000000001</v>
      </c>
      <c r="R182" s="503">
        <v>35</v>
      </c>
      <c r="S182" s="47"/>
      <c r="T182" s="47"/>
      <c r="U182" s="47"/>
      <c r="V182" s="74"/>
      <c r="W182" s="74"/>
      <c r="X182" s="74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</row>
    <row r="183" spans="1:58" ht="21" customHeight="1">
      <c r="A183" s="428" t="s">
        <v>1373</v>
      </c>
      <c r="B183" s="429" t="s">
        <v>744</v>
      </c>
      <c r="C183" s="968" t="s">
        <v>374</v>
      </c>
      <c r="D183" s="968" t="s">
        <v>328</v>
      </c>
      <c r="E183" s="842" t="s">
        <v>543</v>
      </c>
      <c r="F183" s="842" t="s">
        <v>544</v>
      </c>
      <c r="G183" s="937">
        <v>1722.09</v>
      </c>
      <c r="H183" s="430">
        <v>642</v>
      </c>
      <c r="I183" s="939">
        <v>119700</v>
      </c>
      <c r="J183" s="673">
        <v>44000</v>
      </c>
      <c r="K183" s="941"/>
      <c r="L183" s="931">
        <f t="shared" si="32"/>
        <v>0</v>
      </c>
      <c r="M183" s="933">
        <f>G183*(100%-$C$3)</f>
        <v>1722.09</v>
      </c>
      <c r="N183" s="430">
        <f t="shared" si="34"/>
        <v>642</v>
      </c>
      <c r="O183" s="935">
        <f t="shared" si="33"/>
        <v>0</v>
      </c>
      <c r="P183" s="484" t="s">
        <v>369</v>
      </c>
      <c r="Q183" s="514">
        <v>6.4000000000000001E-2</v>
      </c>
      <c r="R183" s="503">
        <v>15</v>
      </c>
      <c r="S183" s="47"/>
      <c r="T183" s="47"/>
      <c r="U183" s="47"/>
      <c r="V183" s="74"/>
      <c r="W183" s="74"/>
      <c r="X183" s="74"/>
      <c r="Y183" s="47"/>
      <c r="Z183" s="47"/>
      <c r="AA183" s="47"/>
      <c r="AB183" s="47"/>
      <c r="AC183" s="47"/>
      <c r="AD183" s="47"/>
      <c r="AE183" s="47"/>
      <c r="AF183" s="47"/>
      <c r="AG183" s="47"/>
      <c r="AH183" s="47"/>
      <c r="AI183" s="47"/>
      <c r="AJ183" s="47"/>
      <c r="AK183" s="47"/>
      <c r="AL183" s="47"/>
      <c r="AM183" s="47"/>
      <c r="AN183" s="47"/>
      <c r="AO183" s="47"/>
      <c r="AP183" s="47"/>
      <c r="AQ183" s="47"/>
      <c r="AR183" s="47"/>
      <c r="AS183" s="47"/>
    </row>
    <row r="184" spans="1:58" ht="21" customHeight="1">
      <c r="A184" s="434" t="s">
        <v>1474</v>
      </c>
      <c r="B184" s="435" t="s">
        <v>1370</v>
      </c>
      <c r="C184" s="969"/>
      <c r="D184" s="969"/>
      <c r="E184" s="843"/>
      <c r="F184" s="843"/>
      <c r="G184" s="938"/>
      <c r="H184" s="430">
        <v>1080.0899999999999</v>
      </c>
      <c r="I184" s="940"/>
      <c r="J184" s="673">
        <v>75700</v>
      </c>
      <c r="K184" s="942"/>
      <c r="L184" s="932"/>
      <c r="M184" s="934"/>
      <c r="N184" s="430">
        <f t="shared" si="34"/>
        <v>1080.0899999999999</v>
      </c>
      <c r="O184" s="936"/>
      <c r="P184" s="484" t="s">
        <v>296</v>
      </c>
      <c r="Q184" s="514">
        <v>0.19500000000000001</v>
      </c>
      <c r="R184" s="503">
        <v>35</v>
      </c>
      <c r="S184" s="47"/>
      <c r="T184" s="47"/>
      <c r="U184" s="47"/>
      <c r="V184" s="74"/>
      <c r="W184" s="74"/>
      <c r="X184" s="74"/>
      <c r="Y184" s="47"/>
      <c r="Z184" s="47"/>
      <c r="AA184" s="47"/>
      <c r="AB184" s="47"/>
      <c r="AC184" s="47"/>
      <c r="AD184" s="47"/>
      <c r="AE184" s="47"/>
      <c r="AF184" s="47"/>
      <c r="AG184" s="47"/>
      <c r="AH184" s="47"/>
      <c r="AI184" s="47"/>
      <c r="AJ184" s="47"/>
      <c r="AK184" s="47"/>
      <c r="AL184" s="47"/>
      <c r="AM184" s="47"/>
      <c r="AN184" s="47"/>
      <c r="AO184" s="47"/>
      <c r="AP184" s="47"/>
      <c r="AQ184" s="47"/>
      <c r="AR184" s="47"/>
      <c r="AS184" s="47"/>
    </row>
    <row r="185" spans="1:58" ht="29.25" customHeight="1" thickBot="1">
      <c r="A185" s="1013" t="s">
        <v>363</v>
      </c>
      <c r="B185" s="1014"/>
      <c r="C185" s="1014"/>
      <c r="D185" s="1014"/>
      <c r="E185" s="1014"/>
      <c r="F185" s="1014"/>
      <c r="G185" s="1014"/>
      <c r="H185" s="1014"/>
      <c r="I185" s="1014"/>
      <c r="J185" s="1014"/>
      <c r="K185" s="1014"/>
      <c r="L185" s="1014"/>
      <c r="M185" s="1014"/>
      <c r="N185" s="1014"/>
      <c r="O185" s="1014"/>
      <c r="P185" s="1014"/>
      <c r="Q185" s="1014"/>
      <c r="R185" s="1015"/>
      <c r="S185" s="74"/>
      <c r="T185" s="74"/>
      <c r="U185" s="74"/>
      <c r="V185" s="74"/>
      <c r="W185" s="74"/>
      <c r="X185" s="74"/>
      <c r="Y185" s="74"/>
      <c r="Z185" s="74"/>
      <c r="AA185" s="74"/>
      <c r="AB185" s="74"/>
      <c r="AC185" s="74"/>
      <c r="AD185" s="74"/>
      <c r="AE185" s="74"/>
      <c r="AF185" s="74"/>
      <c r="AG185" s="74"/>
      <c r="AH185" s="74"/>
      <c r="AI185" s="74"/>
      <c r="AJ185" s="74"/>
      <c r="AK185" s="74"/>
      <c r="AL185" s="74"/>
      <c r="AM185" s="74"/>
      <c r="AN185" s="74"/>
      <c r="AO185" s="74"/>
      <c r="AP185" s="74"/>
      <c r="AQ185" s="74"/>
      <c r="AR185" s="74"/>
      <c r="AS185" s="74"/>
      <c r="AT185" s="74"/>
      <c r="AU185" s="74"/>
      <c r="AV185" s="74"/>
      <c r="AW185" s="74"/>
      <c r="AX185" s="74"/>
      <c r="AY185" s="74"/>
      <c r="AZ185" s="74"/>
      <c r="BA185" s="74"/>
      <c r="BB185" s="74"/>
      <c r="BC185" s="74"/>
      <c r="BD185" s="74"/>
      <c r="BE185" s="74"/>
      <c r="BF185" s="74"/>
    </row>
    <row r="186" spans="1:58" ht="29.45" customHeight="1">
      <c r="A186" s="1008" t="s">
        <v>294</v>
      </c>
      <c r="B186" s="774"/>
      <c r="C186" s="774"/>
      <c r="D186" s="774"/>
      <c r="E186" s="774"/>
      <c r="F186" s="774"/>
      <c r="G186" s="774"/>
      <c r="H186" s="774"/>
      <c r="I186" s="774"/>
      <c r="J186" s="774"/>
      <c r="K186" s="774"/>
      <c r="L186" s="774"/>
      <c r="M186" s="774"/>
      <c r="N186" s="774"/>
      <c r="O186" s="96"/>
      <c r="P186" s="97"/>
      <c r="Q186" s="97"/>
      <c r="R186" s="293"/>
      <c r="S186" s="47"/>
      <c r="T186" s="47"/>
      <c r="U186" s="47"/>
      <c r="V186" s="74"/>
      <c r="W186" s="74"/>
      <c r="X186" s="74"/>
      <c r="Y186" s="47"/>
      <c r="Z186" s="47"/>
      <c r="AA186" s="47"/>
      <c r="AB186" s="47"/>
      <c r="AC186" s="47"/>
      <c r="AD186" s="47"/>
      <c r="AE186" s="47"/>
      <c r="AF186" s="47"/>
      <c r="AG186" s="47"/>
      <c r="AH186" s="47"/>
      <c r="AI186" s="47"/>
      <c r="AJ186" s="47"/>
      <c r="AK186" s="47"/>
      <c r="AL186" s="47"/>
      <c r="AM186" s="47"/>
      <c r="AN186" s="47"/>
      <c r="AO186" s="47"/>
      <c r="AP186" s="47"/>
      <c r="AQ186" s="47"/>
      <c r="AR186" s="47"/>
      <c r="AS186" s="47"/>
    </row>
    <row r="187" spans="1:58" ht="29.45" customHeight="1">
      <c r="A187" s="729" t="s">
        <v>1673</v>
      </c>
      <c r="B187" s="729"/>
      <c r="C187" s="729"/>
      <c r="D187" s="729"/>
      <c r="E187" s="729"/>
      <c r="F187" s="729"/>
      <c r="G187" s="729"/>
      <c r="H187" s="729"/>
      <c r="I187" s="729"/>
      <c r="J187" s="729"/>
      <c r="K187" s="729"/>
      <c r="L187" s="729"/>
      <c r="M187" s="729"/>
      <c r="N187" s="729"/>
      <c r="O187" s="729"/>
      <c r="P187" s="729"/>
      <c r="Q187" s="729"/>
      <c r="R187" s="74"/>
      <c r="S187" s="74"/>
      <c r="T187" s="74"/>
      <c r="U187" s="74"/>
      <c r="V187" s="74"/>
      <c r="W187" s="74"/>
      <c r="X187" s="74"/>
      <c r="Y187" s="74"/>
      <c r="Z187" s="74"/>
      <c r="AA187" s="74"/>
      <c r="AB187" s="74"/>
      <c r="AC187" s="74"/>
      <c r="AD187" s="74"/>
      <c r="AE187" s="74"/>
      <c r="AF187" s="74"/>
      <c r="AG187" s="74"/>
      <c r="AH187" s="74"/>
      <c r="AI187" s="74"/>
      <c r="AJ187" s="74"/>
      <c r="AK187" s="74"/>
      <c r="AL187" s="74"/>
      <c r="AM187" s="74"/>
      <c r="AN187" s="74"/>
      <c r="AO187" s="74"/>
      <c r="AP187" s="74"/>
      <c r="AQ187" s="74"/>
      <c r="AR187" s="74"/>
      <c r="AS187" s="74"/>
      <c r="AT187" s="74"/>
      <c r="AU187" s="74"/>
      <c r="AV187" s="74"/>
      <c r="AW187" s="74"/>
      <c r="AX187" s="74"/>
      <c r="AY187" s="74"/>
      <c r="AZ187" s="74"/>
      <c r="BA187" s="74"/>
      <c r="BB187" s="74"/>
      <c r="BC187" s="74"/>
      <c r="BD187" s="74"/>
      <c r="BE187" s="74"/>
    </row>
    <row r="188" spans="1:58" s="525" customFormat="1" ht="21" customHeight="1">
      <c r="A188" s="428" t="s">
        <v>1483</v>
      </c>
      <c r="B188" s="429" t="s">
        <v>746</v>
      </c>
      <c r="C188" s="968" t="s">
        <v>367</v>
      </c>
      <c r="D188" s="968" t="s">
        <v>368</v>
      </c>
      <c r="E188" s="842" t="s">
        <v>543</v>
      </c>
      <c r="F188" s="842" t="s">
        <v>544</v>
      </c>
      <c r="G188" s="671">
        <v>1221.6599999999999</v>
      </c>
      <c r="H188" s="430">
        <v>323</v>
      </c>
      <c r="I188" s="673">
        <v>85200</v>
      </c>
      <c r="J188" s="673">
        <v>22200</v>
      </c>
      <c r="K188" s="941"/>
      <c r="L188" s="931">
        <f t="shared" ref="L188:L218" si="35">$C$3</f>
        <v>0</v>
      </c>
      <c r="M188" s="933">
        <f>G188*(100%-$C$3)</f>
        <v>1221.6599999999999</v>
      </c>
      <c r="N188" s="430">
        <f>H188*(100%-$C$3)</f>
        <v>323</v>
      </c>
      <c r="O188" s="935">
        <f t="shared" ref="O188" si="36">K188*M188</f>
        <v>0</v>
      </c>
      <c r="P188" s="484" t="s">
        <v>369</v>
      </c>
      <c r="Q188" s="514">
        <v>6.4000000000000001E-2</v>
      </c>
      <c r="R188" s="503">
        <v>14.5</v>
      </c>
      <c r="S188" s="524"/>
      <c r="T188" s="524"/>
      <c r="U188" s="524"/>
      <c r="Y188" s="524"/>
      <c r="Z188" s="524"/>
      <c r="AA188" s="524"/>
      <c r="AB188" s="524"/>
      <c r="AC188" s="524"/>
      <c r="AD188" s="524"/>
      <c r="AE188" s="524"/>
      <c r="AF188" s="524"/>
      <c r="AG188" s="524"/>
      <c r="AH188" s="524"/>
      <c r="AI188" s="524"/>
      <c r="AJ188" s="524"/>
      <c r="AK188" s="524"/>
      <c r="AL188" s="524"/>
      <c r="AM188" s="524"/>
      <c r="AN188" s="524"/>
      <c r="AO188" s="524"/>
      <c r="AP188" s="524"/>
      <c r="AQ188" s="524"/>
      <c r="AR188" s="524"/>
      <c r="AS188" s="524"/>
    </row>
    <row r="189" spans="1:58" s="525" customFormat="1" ht="21" customHeight="1">
      <c r="A189" s="434" t="s">
        <v>1290</v>
      </c>
      <c r="B189" s="435" t="s">
        <v>686</v>
      </c>
      <c r="C189" s="969"/>
      <c r="D189" s="969"/>
      <c r="E189" s="843"/>
      <c r="F189" s="843"/>
      <c r="G189" s="672"/>
      <c r="H189" s="430">
        <v>898.66</v>
      </c>
      <c r="I189" s="674"/>
      <c r="J189" s="673">
        <v>63000</v>
      </c>
      <c r="K189" s="942"/>
      <c r="L189" s="932"/>
      <c r="M189" s="934"/>
      <c r="N189" s="430">
        <f t="shared" ref="N189:N219" si="37">H189*(100%-$C$3)</f>
        <v>898.66</v>
      </c>
      <c r="O189" s="936"/>
      <c r="P189" s="484" t="s">
        <v>296</v>
      </c>
      <c r="Q189" s="514">
        <v>0.19500000000000001</v>
      </c>
      <c r="R189" s="503">
        <v>26</v>
      </c>
      <c r="S189" s="524"/>
      <c r="T189" s="524"/>
      <c r="U189" s="524"/>
      <c r="Y189" s="524"/>
      <c r="Z189" s="524"/>
      <c r="AA189" s="524"/>
      <c r="AB189" s="524"/>
      <c r="AC189" s="524"/>
      <c r="AD189" s="524"/>
      <c r="AE189" s="524"/>
      <c r="AF189" s="524"/>
      <c r="AG189" s="524"/>
      <c r="AH189" s="524"/>
      <c r="AI189" s="524"/>
      <c r="AJ189" s="524"/>
      <c r="AK189" s="524"/>
      <c r="AL189" s="524"/>
      <c r="AM189" s="524"/>
      <c r="AN189" s="524"/>
      <c r="AO189" s="524"/>
      <c r="AP189" s="524"/>
      <c r="AQ189" s="524"/>
      <c r="AR189" s="524"/>
      <c r="AS189" s="524"/>
    </row>
    <row r="190" spans="1:58" s="525" customFormat="1" ht="21" customHeight="1">
      <c r="A190" s="428" t="s">
        <v>1484</v>
      </c>
      <c r="B190" s="429" t="s">
        <v>746</v>
      </c>
      <c r="C190" s="968" t="s">
        <v>367</v>
      </c>
      <c r="D190" s="968" t="s">
        <v>368</v>
      </c>
      <c r="E190" s="842" t="s">
        <v>543</v>
      </c>
      <c r="F190" s="842" t="s">
        <v>544</v>
      </c>
      <c r="G190" s="671">
        <v>1165.8</v>
      </c>
      <c r="H190" s="430">
        <v>323</v>
      </c>
      <c r="I190" s="673">
        <v>81300</v>
      </c>
      <c r="J190" s="673">
        <v>22200</v>
      </c>
      <c r="K190" s="941"/>
      <c r="L190" s="931">
        <f t="shared" si="35"/>
        <v>0</v>
      </c>
      <c r="M190" s="933">
        <f>G190*(100%-$C$3)</f>
        <v>1165.8</v>
      </c>
      <c r="N190" s="430">
        <f t="shared" si="37"/>
        <v>323</v>
      </c>
      <c r="O190" s="935">
        <f t="shared" ref="O190" si="38">K190*M190</f>
        <v>0</v>
      </c>
      <c r="P190" s="484" t="s">
        <v>369</v>
      </c>
      <c r="Q190" s="514">
        <v>6.4000000000000001E-2</v>
      </c>
      <c r="R190" s="503">
        <v>14.5</v>
      </c>
      <c r="S190" s="524"/>
      <c r="T190" s="524"/>
      <c r="U190" s="524"/>
      <c r="Y190" s="524"/>
      <c r="Z190" s="524"/>
      <c r="AA190" s="524"/>
      <c r="AB190" s="524"/>
      <c r="AC190" s="524"/>
      <c r="AD190" s="524"/>
      <c r="AE190" s="524"/>
      <c r="AF190" s="524"/>
      <c r="AG190" s="524"/>
      <c r="AH190" s="524"/>
      <c r="AI190" s="524"/>
      <c r="AJ190" s="524"/>
      <c r="AK190" s="524"/>
      <c r="AL190" s="524"/>
      <c r="AM190" s="524"/>
      <c r="AN190" s="524"/>
      <c r="AO190" s="524"/>
      <c r="AP190" s="524"/>
      <c r="AQ190" s="524"/>
      <c r="AR190" s="524"/>
      <c r="AS190" s="524"/>
    </row>
    <row r="191" spans="1:58" s="525" customFormat="1" ht="21" customHeight="1">
      <c r="A191" s="434" t="s">
        <v>1289</v>
      </c>
      <c r="B191" s="435" t="s">
        <v>1348</v>
      </c>
      <c r="C191" s="969"/>
      <c r="D191" s="969"/>
      <c r="E191" s="843"/>
      <c r="F191" s="843"/>
      <c r="G191" s="672"/>
      <c r="H191" s="430">
        <v>842.8</v>
      </c>
      <c r="I191" s="674"/>
      <c r="J191" s="673">
        <v>59100</v>
      </c>
      <c r="K191" s="942"/>
      <c r="L191" s="932"/>
      <c r="M191" s="934"/>
      <c r="N191" s="430">
        <f t="shared" si="37"/>
        <v>842.8</v>
      </c>
      <c r="O191" s="936"/>
      <c r="P191" s="484" t="s">
        <v>296</v>
      </c>
      <c r="Q191" s="514">
        <v>0.19500000000000001</v>
      </c>
      <c r="R191" s="503">
        <v>26</v>
      </c>
      <c r="S191" s="524"/>
      <c r="T191" s="524"/>
      <c r="U191" s="524"/>
      <c r="Y191" s="524"/>
      <c r="Z191" s="524"/>
      <c r="AA191" s="524"/>
      <c r="AB191" s="524"/>
      <c r="AC191" s="524"/>
      <c r="AD191" s="524"/>
      <c r="AE191" s="524"/>
      <c r="AF191" s="524"/>
      <c r="AG191" s="524"/>
      <c r="AH191" s="524"/>
      <c r="AI191" s="524"/>
      <c r="AJ191" s="524"/>
      <c r="AK191" s="524"/>
      <c r="AL191" s="524"/>
      <c r="AM191" s="524"/>
      <c r="AN191" s="524"/>
      <c r="AO191" s="524"/>
      <c r="AP191" s="524"/>
      <c r="AQ191" s="524"/>
      <c r="AR191" s="524"/>
      <c r="AS191" s="524"/>
    </row>
    <row r="192" spans="1:58" s="525" customFormat="1" ht="21" customHeight="1">
      <c r="A192" s="428" t="s">
        <v>1485</v>
      </c>
      <c r="B192" s="429" t="s">
        <v>746</v>
      </c>
      <c r="C192" s="968" t="s">
        <v>367</v>
      </c>
      <c r="D192" s="968" t="s">
        <v>368</v>
      </c>
      <c r="E192" s="842" t="s">
        <v>543</v>
      </c>
      <c r="F192" s="842" t="s">
        <v>544</v>
      </c>
      <c r="G192" s="671">
        <v>981</v>
      </c>
      <c r="H192" s="430">
        <v>323</v>
      </c>
      <c r="I192" s="673">
        <v>68400</v>
      </c>
      <c r="J192" s="673">
        <v>22200</v>
      </c>
      <c r="K192" s="941"/>
      <c r="L192" s="931">
        <f t="shared" si="35"/>
        <v>0</v>
      </c>
      <c r="M192" s="933">
        <f>G192*(100%-$C$3)</f>
        <v>981</v>
      </c>
      <c r="N192" s="430">
        <f t="shared" si="37"/>
        <v>323</v>
      </c>
      <c r="O192" s="935">
        <f t="shared" ref="O192" si="39">K192*M192</f>
        <v>0</v>
      </c>
      <c r="P192" s="484" t="s">
        <v>369</v>
      </c>
      <c r="Q192" s="514">
        <v>6.4000000000000001E-2</v>
      </c>
      <c r="R192" s="503">
        <v>14.5</v>
      </c>
      <c r="S192" s="524"/>
      <c r="T192" s="524"/>
      <c r="U192" s="524"/>
      <c r="Y192" s="524"/>
      <c r="Z192" s="524"/>
      <c r="AA192" s="524"/>
      <c r="AB192" s="524"/>
      <c r="AC192" s="524"/>
      <c r="AD192" s="524"/>
      <c r="AE192" s="524"/>
      <c r="AF192" s="524"/>
      <c r="AG192" s="524"/>
      <c r="AH192" s="524"/>
      <c r="AI192" s="524"/>
      <c r="AJ192" s="524"/>
      <c r="AK192" s="524"/>
      <c r="AL192" s="524"/>
      <c r="AM192" s="524"/>
      <c r="AN192" s="524"/>
      <c r="AO192" s="524"/>
      <c r="AP192" s="524"/>
      <c r="AQ192" s="524"/>
      <c r="AR192" s="524"/>
      <c r="AS192" s="524"/>
    </row>
    <row r="193" spans="1:45" s="525" customFormat="1" ht="21" customHeight="1">
      <c r="A193" s="434" t="s">
        <v>1288</v>
      </c>
      <c r="B193" s="435" t="s">
        <v>1349</v>
      </c>
      <c r="C193" s="969"/>
      <c r="D193" s="969"/>
      <c r="E193" s="843"/>
      <c r="F193" s="843"/>
      <c r="G193" s="672"/>
      <c r="H193" s="430">
        <v>658</v>
      </c>
      <c r="I193" s="674"/>
      <c r="J193" s="673">
        <v>46200</v>
      </c>
      <c r="K193" s="942"/>
      <c r="L193" s="932"/>
      <c r="M193" s="934"/>
      <c r="N193" s="430">
        <f t="shared" si="37"/>
        <v>658</v>
      </c>
      <c r="O193" s="936"/>
      <c r="P193" s="484" t="s">
        <v>296</v>
      </c>
      <c r="Q193" s="514">
        <v>0.19500000000000001</v>
      </c>
      <c r="R193" s="503">
        <v>26</v>
      </c>
      <c r="S193" s="524"/>
      <c r="T193" s="524"/>
      <c r="U193" s="524"/>
      <c r="Y193" s="524"/>
      <c r="Z193" s="524"/>
      <c r="AA193" s="524"/>
      <c r="AB193" s="524"/>
      <c r="AC193" s="524"/>
      <c r="AD193" s="524"/>
      <c r="AE193" s="524"/>
      <c r="AF193" s="524"/>
      <c r="AG193" s="524"/>
      <c r="AH193" s="524"/>
      <c r="AI193" s="524"/>
      <c r="AJ193" s="524"/>
      <c r="AK193" s="524"/>
      <c r="AL193" s="524"/>
      <c r="AM193" s="524"/>
      <c r="AN193" s="524"/>
      <c r="AO193" s="524"/>
      <c r="AP193" s="524"/>
      <c r="AQ193" s="524"/>
      <c r="AR193" s="524"/>
      <c r="AS193" s="524"/>
    </row>
    <row r="194" spans="1:45" s="525" customFormat="1" ht="21" customHeight="1">
      <c r="A194" s="428" t="s">
        <v>1486</v>
      </c>
      <c r="B194" s="429" t="s">
        <v>746</v>
      </c>
      <c r="C194" s="968" t="s">
        <v>367</v>
      </c>
      <c r="D194" s="968" t="s">
        <v>368</v>
      </c>
      <c r="E194" s="842" t="s">
        <v>543</v>
      </c>
      <c r="F194" s="842" t="s">
        <v>544</v>
      </c>
      <c r="G194" s="671">
        <v>1095</v>
      </c>
      <c r="H194" s="430">
        <v>323</v>
      </c>
      <c r="I194" s="673">
        <v>76400</v>
      </c>
      <c r="J194" s="673">
        <v>22200</v>
      </c>
      <c r="K194" s="941"/>
      <c r="L194" s="931">
        <f t="shared" si="35"/>
        <v>0</v>
      </c>
      <c r="M194" s="933">
        <f>G194*(100%-$C$3)</f>
        <v>1095</v>
      </c>
      <c r="N194" s="430">
        <f t="shared" si="37"/>
        <v>323</v>
      </c>
      <c r="O194" s="935">
        <f t="shared" ref="O194" si="40">K194*M194</f>
        <v>0</v>
      </c>
      <c r="P194" s="484" t="s">
        <v>369</v>
      </c>
      <c r="Q194" s="514">
        <v>6.4000000000000001E-2</v>
      </c>
      <c r="R194" s="503">
        <v>14.5</v>
      </c>
      <c r="S194" s="524"/>
      <c r="T194" s="524"/>
      <c r="U194" s="524"/>
      <c r="Y194" s="524"/>
      <c r="Z194" s="524"/>
      <c r="AA194" s="524"/>
      <c r="AB194" s="524"/>
      <c r="AC194" s="524"/>
      <c r="AD194" s="524"/>
      <c r="AE194" s="524"/>
      <c r="AF194" s="524"/>
      <c r="AG194" s="524"/>
      <c r="AH194" s="524"/>
      <c r="AI194" s="524"/>
      <c r="AJ194" s="524"/>
      <c r="AK194" s="524"/>
      <c r="AL194" s="524"/>
      <c r="AM194" s="524"/>
      <c r="AN194" s="524"/>
      <c r="AO194" s="524"/>
      <c r="AP194" s="524"/>
      <c r="AQ194" s="524"/>
      <c r="AR194" s="524"/>
      <c r="AS194" s="524"/>
    </row>
    <row r="195" spans="1:45" s="525" customFormat="1" ht="21" customHeight="1">
      <c r="A195" s="434" t="s">
        <v>1474</v>
      </c>
      <c r="B195" s="435" t="s">
        <v>1350</v>
      </c>
      <c r="C195" s="969"/>
      <c r="D195" s="969"/>
      <c r="E195" s="843"/>
      <c r="F195" s="843"/>
      <c r="G195" s="672"/>
      <c r="H195" s="430">
        <v>772</v>
      </c>
      <c r="I195" s="674"/>
      <c r="J195" s="673">
        <v>54200</v>
      </c>
      <c r="K195" s="942"/>
      <c r="L195" s="932"/>
      <c r="M195" s="934"/>
      <c r="N195" s="430">
        <f t="shared" si="37"/>
        <v>772</v>
      </c>
      <c r="O195" s="936"/>
      <c r="P195" s="484" t="s">
        <v>296</v>
      </c>
      <c r="Q195" s="514">
        <v>0.19500000000000001</v>
      </c>
      <c r="R195" s="503">
        <v>26</v>
      </c>
      <c r="S195" s="524"/>
      <c r="T195" s="524"/>
      <c r="U195" s="524"/>
      <c r="Y195" s="524"/>
      <c r="Z195" s="524"/>
      <c r="AA195" s="524"/>
      <c r="AB195" s="524"/>
      <c r="AC195" s="524"/>
      <c r="AD195" s="524"/>
      <c r="AE195" s="524"/>
      <c r="AF195" s="524"/>
      <c r="AG195" s="524"/>
      <c r="AH195" s="524"/>
      <c r="AI195" s="524"/>
      <c r="AJ195" s="524"/>
      <c r="AK195" s="524"/>
      <c r="AL195" s="524"/>
      <c r="AM195" s="524"/>
      <c r="AN195" s="524"/>
      <c r="AO195" s="524"/>
      <c r="AP195" s="524"/>
      <c r="AQ195" s="524"/>
      <c r="AR195" s="524"/>
      <c r="AS195" s="524"/>
    </row>
    <row r="196" spans="1:45" s="525" customFormat="1" ht="21" customHeight="1">
      <c r="A196" s="428" t="s">
        <v>1487</v>
      </c>
      <c r="B196" s="429" t="s">
        <v>747</v>
      </c>
      <c r="C196" s="968" t="s">
        <v>316</v>
      </c>
      <c r="D196" s="968" t="s">
        <v>370</v>
      </c>
      <c r="E196" s="842" t="s">
        <v>543</v>
      </c>
      <c r="F196" s="842" t="s">
        <v>544</v>
      </c>
      <c r="G196" s="671">
        <v>1282.02</v>
      </c>
      <c r="H196" s="430">
        <v>352</v>
      </c>
      <c r="I196" s="673">
        <v>89300</v>
      </c>
      <c r="J196" s="673">
        <v>24100</v>
      </c>
      <c r="K196" s="941"/>
      <c r="L196" s="931">
        <f t="shared" si="35"/>
        <v>0</v>
      </c>
      <c r="M196" s="933">
        <f>G196*(100%-$C$3)</f>
        <v>1282.02</v>
      </c>
      <c r="N196" s="430">
        <f t="shared" si="37"/>
        <v>352</v>
      </c>
      <c r="O196" s="935">
        <f t="shared" ref="O196" si="41">K196*M196</f>
        <v>0</v>
      </c>
      <c r="P196" s="208" t="s">
        <v>369</v>
      </c>
      <c r="Q196" s="209">
        <v>6.4000000000000001E-2</v>
      </c>
      <c r="R196" s="241">
        <v>14.5</v>
      </c>
      <c r="S196" s="524"/>
      <c r="T196" s="524"/>
      <c r="U196" s="524"/>
      <c r="Y196" s="524"/>
      <c r="Z196" s="524"/>
      <c r="AA196" s="524"/>
      <c r="AB196" s="524"/>
      <c r="AC196" s="524"/>
      <c r="AD196" s="524"/>
      <c r="AE196" s="524"/>
      <c r="AF196" s="524"/>
      <c r="AG196" s="524"/>
      <c r="AH196" s="524"/>
      <c r="AI196" s="524"/>
      <c r="AJ196" s="524"/>
      <c r="AK196" s="524"/>
      <c r="AL196" s="524"/>
      <c r="AM196" s="524"/>
      <c r="AN196" s="524"/>
      <c r="AO196" s="524"/>
      <c r="AP196" s="524"/>
      <c r="AQ196" s="524"/>
      <c r="AR196" s="524"/>
      <c r="AS196" s="524"/>
    </row>
    <row r="197" spans="1:45" s="525" customFormat="1" ht="21" customHeight="1">
      <c r="A197" s="434" t="s">
        <v>1290</v>
      </c>
      <c r="B197" s="435" t="s">
        <v>687</v>
      </c>
      <c r="C197" s="969"/>
      <c r="D197" s="969"/>
      <c r="E197" s="843"/>
      <c r="F197" s="843"/>
      <c r="G197" s="672"/>
      <c r="H197" s="430">
        <v>930.02</v>
      </c>
      <c r="I197" s="674"/>
      <c r="J197" s="673">
        <v>65200</v>
      </c>
      <c r="K197" s="942"/>
      <c r="L197" s="932"/>
      <c r="M197" s="934"/>
      <c r="N197" s="430">
        <f t="shared" si="37"/>
        <v>930.02</v>
      </c>
      <c r="O197" s="936"/>
      <c r="P197" s="484" t="s">
        <v>296</v>
      </c>
      <c r="Q197" s="514">
        <v>0.19500000000000001</v>
      </c>
      <c r="R197" s="503">
        <v>26</v>
      </c>
      <c r="S197" s="524"/>
      <c r="T197" s="524"/>
      <c r="U197" s="524"/>
      <c r="Y197" s="524"/>
      <c r="Z197" s="524"/>
      <c r="AA197" s="524"/>
      <c r="AB197" s="524"/>
      <c r="AC197" s="524"/>
      <c r="AD197" s="524"/>
      <c r="AE197" s="524"/>
      <c r="AF197" s="524"/>
      <c r="AG197" s="524"/>
      <c r="AH197" s="524"/>
      <c r="AI197" s="524"/>
      <c r="AJ197" s="524"/>
      <c r="AK197" s="524"/>
      <c r="AL197" s="524"/>
      <c r="AM197" s="524"/>
      <c r="AN197" s="524"/>
      <c r="AO197" s="524"/>
      <c r="AP197" s="524"/>
      <c r="AQ197" s="524"/>
      <c r="AR197" s="524"/>
      <c r="AS197" s="524"/>
    </row>
    <row r="198" spans="1:45" s="525" customFormat="1" ht="21" customHeight="1">
      <c r="A198" s="428" t="s">
        <v>1488</v>
      </c>
      <c r="B198" s="429" t="s">
        <v>747</v>
      </c>
      <c r="C198" s="968" t="s">
        <v>316</v>
      </c>
      <c r="D198" s="968" t="s">
        <v>370</v>
      </c>
      <c r="E198" s="842" t="s">
        <v>543</v>
      </c>
      <c r="F198" s="842" t="s">
        <v>544</v>
      </c>
      <c r="G198" s="671">
        <v>1226.1599999999999</v>
      </c>
      <c r="H198" s="430">
        <v>352</v>
      </c>
      <c r="I198" s="673">
        <v>85400</v>
      </c>
      <c r="J198" s="673">
        <v>24100</v>
      </c>
      <c r="K198" s="941"/>
      <c r="L198" s="931">
        <f t="shared" si="35"/>
        <v>0</v>
      </c>
      <c r="M198" s="933">
        <f>G198*(100%-$C$3)</f>
        <v>1226.1599999999999</v>
      </c>
      <c r="N198" s="430">
        <f t="shared" si="37"/>
        <v>352</v>
      </c>
      <c r="O198" s="935">
        <f t="shared" ref="O198" si="42">K198*M198</f>
        <v>0</v>
      </c>
      <c r="P198" s="208" t="s">
        <v>369</v>
      </c>
      <c r="Q198" s="209">
        <v>6.4000000000000001E-2</v>
      </c>
      <c r="R198" s="241">
        <v>14.5</v>
      </c>
      <c r="S198" s="524"/>
      <c r="T198" s="524"/>
      <c r="U198" s="524"/>
      <c r="Y198" s="524"/>
      <c r="Z198" s="524"/>
      <c r="AA198" s="524"/>
      <c r="AB198" s="524"/>
      <c r="AC198" s="524"/>
      <c r="AD198" s="524"/>
      <c r="AE198" s="524"/>
      <c r="AF198" s="524"/>
      <c r="AG198" s="524"/>
      <c r="AH198" s="524"/>
      <c r="AI198" s="524"/>
      <c r="AJ198" s="524"/>
      <c r="AK198" s="524"/>
      <c r="AL198" s="524"/>
      <c r="AM198" s="524"/>
      <c r="AN198" s="524"/>
      <c r="AO198" s="524"/>
      <c r="AP198" s="524"/>
      <c r="AQ198" s="524"/>
      <c r="AR198" s="524"/>
      <c r="AS198" s="524"/>
    </row>
    <row r="199" spans="1:45" s="525" customFormat="1" ht="21" customHeight="1">
      <c r="A199" s="434" t="s">
        <v>1289</v>
      </c>
      <c r="B199" s="435" t="s">
        <v>1352</v>
      </c>
      <c r="C199" s="969"/>
      <c r="D199" s="969"/>
      <c r="E199" s="843"/>
      <c r="F199" s="843"/>
      <c r="G199" s="672"/>
      <c r="H199" s="430">
        <v>874.16</v>
      </c>
      <c r="I199" s="674"/>
      <c r="J199" s="673">
        <v>61300</v>
      </c>
      <c r="K199" s="942"/>
      <c r="L199" s="932"/>
      <c r="M199" s="934"/>
      <c r="N199" s="430">
        <f t="shared" si="37"/>
        <v>874.16</v>
      </c>
      <c r="O199" s="936"/>
      <c r="P199" s="484" t="s">
        <v>296</v>
      </c>
      <c r="Q199" s="514">
        <v>0.19500000000000001</v>
      </c>
      <c r="R199" s="503">
        <v>26</v>
      </c>
      <c r="S199" s="524"/>
      <c r="T199" s="524"/>
      <c r="U199" s="524"/>
      <c r="Y199" s="524"/>
      <c r="Z199" s="524"/>
      <c r="AA199" s="524"/>
      <c r="AB199" s="524"/>
      <c r="AC199" s="524"/>
      <c r="AD199" s="524"/>
      <c r="AE199" s="524"/>
      <c r="AF199" s="524"/>
      <c r="AG199" s="524"/>
      <c r="AH199" s="524"/>
      <c r="AI199" s="524"/>
      <c r="AJ199" s="524"/>
      <c r="AK199" s="524"/>
      <c r="AL199" s="524"/>
      <c r="AM199" s="524"/>
      <c r="AN199" s="524"/>
      <c r="AO199" s="524"/>
      <c r="AP199" s="524"/>
      <c r="AQ199" s="524"/>
      <c r="AR199" s="524"/>
      <c r="AS199" s="524"/>
    </row>
    <row r="200" spans="1:45" s="525" customFormat="1" ht="21" customHeight="1">
      <c r="A200" s="428" t="s">
        <v>1489</v>
      </c>
      <c r="B200" s="429" t="s">
        <v>747</v>
      </c>
      <c r="C200" s="968" t="s">
        <v>316</v>
      </c>
      <c r="D200" s="968" t="s">
        <v>370</v>
      </c>
      <c r="E200" s="842" t="s">
        <v>543</v>
      </c>
      <c r="F200" s="842" t="s">
        <v>544</v>
      </c>
      <c r="G200" s="671">
        <v>1042</v>
      </c>
      <c r="H200" s="430">
        <v>352</v>
      </c>
      <c r="I200" s="673">
        <v>72500</v>
      </c>
      <c r="J200" s="673">
        <v>24100</v>
      </c>
      <c r="K200" s="941"/>
      <c r="L200" s="931">
        <f t="shared" si="35"/>
        <v>0</v>
      </c>
      <c r="M200" s="933">
        <f>G200*(100%-$C$3)</f>
        <v>1042</v>
      </c>
      <c r="N200" s="430">
        <f t="shared" si="37"/>
        <v>352</v>
      </c>
      <c r="O200" s="935">
        <f t="shared" ref="O200" si="43">K200*M200</f>
        <v>0</v>
      </c>
      <c r="P200" s="208" t="s">
        <v>369</v>
      </c>
      <c r="Q200" s="209">
        <v>6.4000000000000001E-2</v>
      </c>
      <c r="R200" s="241">
        <v>14.5</v>
      </c>
      <c r="S200" s="524"/>
      <c r="T200" s="524"/>
      <c r="U200" s="524"/>
      <c r="Y200" s="524"/>
      <c r="Z200" s="524"/>
      <c r="AA200" s="524"/>
      <c r="AB200" s="524"/>
      <c r="AC200" s="524"/>
      <c r="AD200" s="524"/>
      <c r="AE200" s="524"/>
      <c r="AF200" s="524"/>
      <c r="AG200" s="524"/>
      <c r="AH200" s="524"/>
      <c r="AI200" s="524"/>
      <c r="AJ200" s="524"/>
      <c r="AK200" s="524"/>
      <c r="AL200" s="524"/>
      <c r="AM200" s="524"/>
      <c r="AN200" s="524"/>
      <c r="AO200" s="524"/>
      <c r="AP200" s="524"/>
      <c r="AQ200" s="524"/>
      <c r="AR200" s="524"/>
      <c r="AS200" s="524"/>
    </row>
    <row r="201" spans="1:45" s="525" customFormat="1" ht="21" customHeight="1">
      <c r="A201" s="434" t="s">
        <v>1288</v>
      </c>
      <c r="B201" s="435" t="s">
        <v>1356</v>
      </c>
      <c r="C201" s="969"/>
      <c r="D201" s="969"/>
      <c r="E201" s="843"/>
      <c r="F201" s="843"/>
      <c r="G201" s="672"/>
      <c r="H201" s="430">
        <v>690</v>
      </c>
      <c r="I201" s="674"/>
      <c r="J201" s="673">
        <v>48400</v>
      </c>
      <c r="K201" s="942"/>
      <c r="L201" s="932"/>
      <c r="M201" s="934"/>
      <c r="N201" s="430">
        <f t="shared" si="37"/>
        <v>690</v>
      </c>
      <c r="O201" s="936"/>
      <c r="P201" s="484" t="s">
        <v>296</v>
      </c>
      <c r="Q201" s="514">
        <v>0.19500000000000001</v>
      </c>
      <c r="R201" s="503">
        <v>26</v>
      </c>
      <c r="S201" s="524"/>
      <c r="T201" s="524"/>
      <c r="U201" s="524"/>
      <c r="Y201" s="524"/>
      <c r="Z201" s="524"/>
      <c r="AA201" s="524"/>
      <c r="AB201" s="524"/>
      <c r="AC201" s="524"/>
      <c r="AD201" s="524"/>
      <c r="AE201" s="524"/>
      <c r="AF201" s="524"/>
      <c r="AG201" s="524"/>
      <c r="AH201" s="524"/>
      <c r="AI201" s="524"/>
      <c r="AJ201" s="524"/>
      <c r="AK201" s="524"/>
      <c r="AL201" s="524"/>
      <c r="AM201" s="524"/>
      <c r="AN201" s="524"/>
      <c r="AO201" s="524"/>
      <c r="AP201" s="524"/>
      <c r="AQ201" s="524"/>
      <c r="AR201" s="524"/>
      <c r="AS201" s="524"/>
    </row>
    <row r="202" spans="1:45" s="525" customFormat="1" ht="21" customHeight="1">
      <c r="A202" s="428" t="s">
        <v>1490</v>
      </c>
      <c r="B202" s="429" t="s">
        <v>747</v>
      </c>
      <c r="C202" s="968" t="s">
        <v>316</v>
      </c>
      <c r="D202" s="968" t="s">
        <v>370</v>
      </c>
      <c r="E202" s="842" t="s">
        <v>543</v>
      </c>
      <c r="F202" s="842" t="s">
        <v>544</v>
      </c>
      <c r="G202" s="671">
        <v>1156</v>
      </c>
      <c r="H202" s="430">
        <v>352</v>
      </c>
      <c r="I202" s="673">
        <v>80500</v>
      </c>
      <c r="J202" s="673">
        <v>24100</v>
      </c>
      <c r="K202" s="941"/>
      <c r="L202" s="931">
        <f t="shared" si="35"/>
        <v>0</v>
      </c>
      <c r="M202" s="933">
        <f>G202*(100%-$C$3)</f>
        <v>1156</v>
      </c>
      <c r="N202" s="430">
        <f t="shared" si="37"/>
        <v>352</v>
      </c>
      <c r="O202" s="935">
        <f t="shared" ref="O202" si="44">K202*M202</f>
        <v>0</v>
      </c>
      <c r="P202" s="208" t="s">
        <v>369</v>
      </c>
      <c r="Q202" s="209">
        <v>6.4000000000000001E-2</v>
      </c>
      <c r="R202" s="241">
        <v>14.5</v>
      </c>
      <c r="S202" s="524"/>
      <c r="T202" s="524"/>
      <c r="U202" s="524"/>
      <c r="Y202" s="524"/>
      <c r="Z202" s="524"/>
      <c r="AA202" s="524"/>
      <c r="AB202" s="524"/>
      <c r="AC202" s="524"/>
      <c r="AD202" s="524"/>
      <c r="AE202" s="524"/>
      <c r="AF202" s="524"/>
      <c r="AG202" s="524"/>
      <c r="AH202" s="524"/>
      <c r="AI202" s="524"/>
      <c r="AJ202" s="524"/>
      <c r="AK202" s="524"/>
      <c r="AL202" s="524"/>
      <c r="AM202" s="524"/>
      <c r="AN202" s="524"/>
      <c r="AO202" s="524"/>
      <c r="AP202" s="524"/>
      <c r="AQ202" s="524"/>
      <c r="AR202" s="524"/>
      <c r="AS202" s="524"/>
    </row>
    <row r="203" spans="1:45" s="525" customFormat="1" ht="21" customHeight="1">
      <c r="A203" s="434" t="s">
        <v>1474</v>
      </c>
      <c r="B203" s="435" t="s">
        <v>1357</v>
      </c>
      <c r="C203" s="969"/>
      <c r="D203" s="969"/>
      <c r="E203" s="843"/>
      <c r="F203" s="843"/>
      <c r="G203" s="672"/>
      <c r="H203" s="430">
        <v>804</v>
      </c>
      <c r="I203" s="674"/>
      <c r="J203" s="673">
        <v>56400</v>
      </c>
      <c r="K203" s="942"/>
      <c r="L203" s="932"/>
      <c r="M203" s="934"/>
      <c r="N203" s="430">
        <f t="shared" si="37"/>
        <v>804</v>
      </c>
      <c r="O203" s="936"/>
      <c r="P203" s="484" t="s">
        <v>296</v>
      </c>
      <c r="Q203" s="514">
        <v>0.19500000000000001</v>
      </c>
      <c r="R203" s="503">
        <v>26</v>
      </c>
      <c r="S203" s="524"/>
      <c r="T203" s="524"/>
      <c r="U203" s="524"/>
      <c r="Y203" s="524"/>
      <c r="Z203" s="524"/>
      <c r="AA203" s="524"/>
      <c r="AB203" s="524"/>
      <c r="AC203" s="524"/>
      <c r="AD203" s="524"/>
      <c r="AE203" s="524"/>
      <c r="AF203" s="524"/>
      <c r="AG203" s="524"/>
      <c r="AH203" s="524"/>
      <c r="AI203" s="524"/>
      <c r="AJ203" s="524"/>
      <c r="AK203" s="524"/>
      <c r="AL203" s="524"/>
      <c r="AM203" s="524"/>
      <c r="AN203" s="524"/>
      <c r="AO203" s="524"/>
      <c r="AP203" s="524"/>
      <c r="AQ203" s="524"/>
      <c r="AR203" s="524"/>
      <c r="AS203" s="524"/>
    </row>
    <row r="204" spans="1:45" s="525" customFormat="1" ht="21" customHeight="1">
      <c r="A204" s="428" t="s">
        <v>1491</v>
      </c>
      <c r="B204" s="429" t="s">
        <v>748</v>
      </c>
      <c r="C204" s="968" t="s">
        <v>371</v>
      </c>
      <c r="D204" s="968" t="s">
        <v>372</v>
      </c>
      <c r="E204" s="842" t="s">
        <v>543</v>
      </c>
      <c r="F204" s="842" t="s">
        <v>544</v>
      </c>
      <c r="G204" s="671">
        <v>1456.9</v>
      </c>
      <c r="H204" s="430">
        <v>423</v>
      </c>
      <c r="I204" s="673">
        <v>101500</v>
      </c>
      <c r="J204" s="673">
        <v>29000</v>
      </c>
      <c r="K204" s="941"/>
      <c r="L204" s="931">
        <f t="shared" si="35"/>
        <v>0</v>
      </c>
      <c r="M204" s="933">
        <f>G204*(100%-$C$3)</f>
        <v>1456.9</v>
      </c>
      <c r="N204" s="430">
        <f t="shared" si="37"/>
        <v>423</v>
      </c>
      <c r="O204" s="935">
        <f t="shared" ref="O204" si="45">K204*M204</f>
        <v>0</v>
      </c>
      <c r="P204" s="208" t="s">
        <v>369</v>
      </c>
      <c r="Q204" s="209">
        <v>6.4000000000000001E-2</v>
      </c>
      <c r="R204" s="241">
        <v>14.5</v>
      </c>
      <c r="S204" s="524"/>
      <c r="T204" s="524"/>
      <c r="U204" s="524"/>
      <c r="Y204" s="524"/>
      <c r="Z204" s="524"/>
      <c r="AA204" s="524"/>
      <c r="AB204" s="524"/>
      <c r="AC204" s="524"/>
      <c r="AD204" s="524"/>
      <c r="AE204" s="524"/>
      <c r="AF204" s="524"/>
      <c r="AG204" s="524"/>
      <c r="AH204" s="524"/>
      <c r="AI204" s="524"/>
      <c r="AJ204" s="524"/>
      <c r="AK204" s="524"/>
      <c r="AL204" s="524"/>
      <c r="AM204" s="524"/>
      <c r="AN204" s="524"/>
      <c r="AO204" s="524"/>
      <c r="AP204" s="524"/>
      <c r="AQ204" s="524"/>
      <c r="AR204" s="524"/>
      <c r="AS204" s="524"/>
    </row>
    <row r="205" spans="1:45" s="525" customFormat="1" ht="21" customHeight="1">
      <c r="A205" s="434" t="s">
        <v>1290</v>
      </c>
      <c r="B205" s="435" t="s">
        <v>1360</v>
      </c>
      <c r="C205" s="969"/>
      <c r="D205" s="969"/>
      <c r="E205" s="843"/>
      <c r="F205" s="843"/>
      <c r="G205" s="672"/>
      <c r="H205" s="430">
        <v>1033.9000000000001</v>
      </c>
      <c r="I205" s="674"/>
      <c r="J205" s="673">
        <v>72500</v>
      </c>
      <c r="K205" s="942"/>
      <c r="L205" s="932"/>
      <c r="M205" s="934"/>
      <c r="N205" s="430">
        <f t="shared" si="37"/>
        <v>1033.9000000000001</v>
      </c>
      <c r="O205" s="936"/>
      <c r="P205" s="484" t="s">
        <v>296</v>
      </c>
      <c r="Q205" s="514">
        <v>0.19500000000000001</v>
      </c>
      <c r="R205" s="503">
        <v>26</v>
      </c>
      <c r="S205" s="524"/>
      <c r="T205" s="524"/>
      <c r="U205" s="524"/>
      <c r="Y205" s="524"/>
      <c r="Z205" s="524"/>
      <c r="AA205" s="524"/>
      <c r="AB205" s="524"/>
      <c r="AC205" s="524"/>
      <c r="AD205" s="524"/>
      <c r="AE205" s="524"/>
      <c r="AF205" s="524"/>
      <c r="AG205" s="524"/>
      <c r="AH205" s="524"/>
      <c r="AI205" s="524"/>
      <c r="AJ205" s="524"/>
      <c r="AK205" s="524"/>
      <c r="AL205" s="524"/>
      <c r="AM205" s="524"/>
      <c r="AN205" s="524"/>
      <c r="AO205" s="524"/>
      <c r="AP205" s="524"/>
      <c r="AQ205" s="524"/>
      <c r="AR205" s="524"/>
      <c r="AS205" s="524"/>
    </row>
    <row r="206" spans="1:45" s="525" customFormat="1" ht="21" customHeight="1">
      <c r="A206" s="428" t="s">
        <v>1492</v>
      </c>
      <c r="B206" s="429" t="s">
        <v>748</v>
      </c>
      <c r="C206" s="968" t="s">
        <v>371</v>
      </c>
      <c r="D206" s="968" t="s">
        <v>372</v>
      </c>
      <c r="E206" s="842" t="s">
        <v>543</v>
      </c>
      <c r="F206" s="842" t="s">
        <v>544</v>
      </c>
      <c r="G206" s="671">
        <v>1401.04</v>
      </c>
      <c r="H206" s="430">
        <v>423</v>
      </c>
      <c r="I206" s="673">
        <v>97600</v>
      </c>
      <c r="J206" s="673">
        <v>29000</v>
      </c>
      <c r="K206" s="941"/>
      <c r="L206" s="931">
        <f t="shared" si="35"/>
        <v>0</v>
      </c>
      <c r="M206" s="933">
        <f>G206*(100%-$C$3)</f>
        <v>1401.04</v>
      </c>
      <c r="N206" s="430">
        <f t="shared" si="37"/>
        <v>423</v>
      </c>
      <c r="O206" s="935">
        <f t="shared" ref="O206" si="46">K206*M206</f>
        <v>0</v>
      </c>
      <c r="P206" s="208" t="s">
        <v>369</v>
      </c>
      <c r="Q206" s="209">
        <v>6.4000000000000001E-2</v>
      </c>
      <c r="R206" s="241">
        <v>14.5</v>
      </c>
      <c r="S206" s="524"/>
      <c r="T206" s="524"/>
      <c r="U206" s="524"/>
      <c r="Y206" s="524"/>
      <c r="Z206" s="524"/>
      <c r="AA206" s="524"/>
      <c r="AB206" s="524"/>
      <c r="AC206" s="524"/>
      <c r="AD206" s="524"/>
      <c r="AE206" s="524"/>
      <c r="AF206" s="524"/>
      <c r="AG206" s="524"/>
      <c r="AH206" s="524"/>
      <c r="AI206" s="524"/>
      <c r="AJ206" s="524"/>
      <c r="AK206" s="524"/>
      <c r="AL206" s="524"/>
      <c r="AM206" s="524"/>
      <c r="AN206" s="524"/>
      <c r="AO206" s="524"/>
      <c r="AP206" s="524"/>
      <c r="AQ206" s="524"/>
      <c r="AR206" s="524"/>
      <c r="AS206" s="524"/>
    </row>
    <row r="207" spans="1:45" s="525" customFormat="1" ht="21" customHeight="1">
      <c r="A207" s="434" t="s">
        <v>1289</v>
      </c>
      <c r="B207" s="435" t="s">
        <v>1361</v>
      </c>
      <c r="C207" s="969"/>
      <c r="D207" s="969"/>
      <c r="E207" s="843"/>
      <c r="F207" s="843"/>
      <c r="G207" s="672"/>
      <c r="H207" s="430">
        <v>978.04</v>
      </c>
      <c r="I207" s="674"/>
      <c r="J207" s="673">
        <v>68600</v>
      </c>
      <c r="K207" s="942"/>
      <c r="L207" s="932"/>
      <c r="M207" s="934"/>
      <c r="N207" s="430">
        <f t="shared" si="37"/>
        <v>978.04</v>
      </c>
      <c r="O207" s="936"/>
      <c r="P207" s="484" t="s">
        <v>296</v>
      </c>
      <c r="Q207" s="514">
        <v>0.19500000000000001</v>
      </c>
      <c r="R207" s="503">
        <v>26</v>
      </c>
      <c r="S207" s="524"/>
      <c r="T207" s="524"/>
      <c r="U207" s="524"/>
      <c r="Y207" s="524"/>
      <c r="Z207" s="524"/>
      <c r="AA207" s="524"/>
      <c r="AB207" s="524"/>
      <c r="AC207" s="524"/>
      <c r="AD207" s="524"/>
      <c r="AE207" s="524"/>
      <c r="AF207" s="524"/>
      <c r="AG207" s="524"/>
      <c r="AH207" s="524"/>
      <c r="AI207" s="524"/>
      <c r="AJ207" s="524"/>
      <c r="AK207" s="524"/>
      <c r="AL207" s="524"/>
      <c r="AM207" s="524"/>
      <c r="AN207" s="524"/>
      <c r="AO207" s="524"/>
      <c r="AP207" s="524"/>
      <c r="AQ207" s="524"/>
      <c r="AR207" s="524"/>
      <c r="AS207" s="524"/>
    </row>
    <row r="208" spans="1:45" s="525" customFormat="1" ht="21" customHeight="1">
      <c r="A208" s="428" t="s">
        <v>1493</v>
      </c>
      <c r="B208" s="429" t="s">
        <v>748</v>
      </c>
      <c r="C208" s="968" t="s">
        <v>371</v>
      </c>
      <c r="D208" s="968" t="s">
        <v>372</v>
      </c>
      <c r="E208" s="842" t="s">
        <v>543</v>
      </c>
      <c r="F208" s="842" t="s">
        <v>544</v>
      </c>
      <c r="G208" s="671">
        <v>1219</v>
      </c>
      <c r="H208" s="430">
        <v>423</v>
      </c>
      <c r="I208" s="673">
        <v>84800</v>
      </c>
      <c r="J208" s="673">
        <v>29000</v>
      </c>
      <c r="K208" s="941"/>
      <c r="L208" s="931">
        <f t="shared" si="35"/>
        <v>0</v>
      </c>
      <c r="M208" s="933">
        <f>G208*(100%-$C$3)</f>
        <v>1219</v>
      </c>
      <c r="N208" s="430">
        <f t="shared" si="37"/>
        <v>423</v>
      </c>
      <c r="O208" s="935">
        <f t="shared" ref="O208" si="47">K208*M208</f>
        <v>0</v>
      </c>
      <c r="P208" s="208" t="s">
        <v>369</v>
      </c>
      <c r="Q208" s="209">
        <v>6.4000000000000001E-2</v>
      </c>
      <c r="R208" s="241">
        <v>14.5</v>
      </c>
      <c r="S208" s="524"/>
      <c r="T208" s="524"/>
      <c r="U208" s="524"/>
      <c r="Y208" s="524"/>
      <c r="Z208" s="524"/>
      <c r="AA208" s="524"/>
      <c r="AB208" s="524"/>
      <c r="AC208" s="524"/>
      <c r="AD208" s="524"/>
      <c r="AE208" s="524"/>
      <c r="AF208" s="524"/>
      <c r="AG208" s="524"/>
      <c r="AH208" s="524"/>
      <c r="AI208" s="524"/>
      <c r="AJ208" s="524"/>
      <c r="AK208" s="524"/>
      <c r="AL208" s="524"/>
      <c r="AM208" s="524"/>
      <c r="AN208" s="524"/>
      <c r="AO208" s="524"/>
      <c r="AP208" s="524"/>
      <c r="AQ208" s="524"/>
      <c r="AR208" s="524"/>
      <c r="AS208" s="524"/>
    </row>
    <row r="209" spans="1:57" s="525" customFormat="1" ht="21" customHeight="1">
      <c r="A209" s="434" t="s">
        <v>1288</v>
      </c>
      <c r="B209" s="435" t="s">
        <v>1363</v>
      </c>
      <c r="C209" s="969"/>
      <c r="D209" s="969"/>
      <c r="E209" s="843"/>
      <c r="F209" s="843"/>
      <c r="G209" s="672"/>
      <c r="H209" s="430">
        <v>796</v>
      </c>
      <c r="I209" s="674"/>
      <c r="J209" s="673">
        <v>55800</v>
      </c>
      <c r="K209" s="942"/>
      <c r="L209" s="932"/>
      <c r="M209" s="934"/>
      <c r="N209" s="430">
        <f t="shared" si="37"/>
        <v>796</v>
      </c>
      <c r="O209" s="936"/>
      <c r="P209" s="484" t="s">
        <v>296</v>
      </c>
      <c r="Q209" s="514">
        <v>0.19500000000000001</v>
      </c>
      <c r="R209" s="503">
        <v>26</v>
      </c>
      <c r="S209" s="524"/>
      <c r="T209" s="524"/>
      <c r="U209" s="524"/>
      <c r="Y209" s="524"/>
      <c r="Z209" s="524"/>
      <c r="AA209" s="524"/>
      <c r="AB209" s="524"/>
      <c r="AC209" s="524"/>
      <c r="AD209" s="524"/>
      <c r="AE209" s="524"/>
      <c r="AF209" s="524"/>
      <c r="AG209" s="524"/>
      <c r="AH209" s="524"/>
      <c r="AI209" s="524"/>
      <c r="AJ209" s="524"/>
      <c r="AK209" s="524"/>
      <c r="AL209" s="524"/>
      <c r="AM209" s="524"/>
      <c r="AN209" s="524"/>
      <c r="AO209" s="524"/>
      <c r="AP209" s="524"/>
      <c r="AQ209" s="524"/>
      <c r="AR209" s="524"/>
      <c r="AS209" s="524"/>
    </row>
    <row r="210" spans="1:57" s="525" customFormat="1" ht="21" customHeight="1">
      <c r="A210" s="428" t="s">
        <v>1494</v>
      </c>
      <c r="B210" s="429" t="s">
        <v>748</v>
      </c>
      <c r="C210" s="968" t="s">
        <v>371</v>
      </c>
      <c r="D210" s="968" t="s">
        <v>372</v>
      </c>
      <c r="E210" s="842" t="s">
        <v>543</v>
      </c>
      <c r="F210" s="842" t="s">
        <v>544</v>
      </c>
      <c r="G210" s="671">
        <v>1323.9</v>
      </c>
      <c r="H210" s="430">
        <v>423</v>
      </c>
      <c r="I210" s="673">
        <v>92200</v>
      </c>
      <c r="J210" s="673">
        <v>29000</v>
      </c>
      <c r="K210" s="941"/>
      <c r="L210" s="931">
        <f t="shared" si="35"/>
        <v>0</v>
      </c>
      <c r="M210" s="933">
        <f>G210*(100%-$C$3)</f>
        <v>1323.9</v>
      </c>
      <c r="N210" s="430">
        <f t="shared" si="37"/>
        <v>423</v>
      </c>
      <c r="O210" s="935">
        <f t="shared" ref="O210" si="48">K210*M210</f>
        <v>0</v>
      </c>
      <c r="P210" s="208" t="s">
        <v>369</v>
      </c>
      <c r="Q210" s="209">
        <v>6.4000000000000001E-2</v>
      </c>
      <c r="R210" s="241">
        <v>14.5</v>
      </c>
      <c r="S210" s="524"/>
      <c r="T210" s="524"/>
      <c r="U210" s="524"/>
      <c r="Y210" s="524"/>
      <c r="Z210" s="524"/>
      <c r="AA210" s="524"/>
      <c r="AB210" s="524"/>
      <c r="AC210" s="524"/>
      <c r="AD210" s="524"/>
      <c r="AE210" s="524"/>
      <c r="AF210" s="524"/>
      <c r="AG210" s="524"/>
      <c r="AH210" s="524"/>
      <c r="AI210" s="524"/>
      <c r="AJ210" s="524"/>
      <c r="AK210" s="524"/>
      <c r="AL210" s="524"/>
      <c r="AM210" s="524"/>
      <c r="AN210" s="524"/>
      <c r="AO210" s="524"/>
      <c r="AP210" s="524"/>
      <c r="AQ210" s="524"/>
      <c r="AR210" s="524"/>
      <c r="AS210" s="524"/>
    </row>
    <row r="211" spans="1:57" s="525" customFormat="1" ht="21" customHeight="1">
      <c r="A211" s="434" t="s">
        <v>1474</v>
      </c>
      <c r="B211" s="435" t="s">
        <v>1365</v>
      </c>
      <c r="C211" s="969"/>
      <c r="D211" s="969"/>
      <c r="E211" s="843"/>
      <c r="F211" s="843"/>
      <c r="G211" s="672"/>
      <c r="H211" s="430">
        <v>900.9</v>
      </c>
      <c r="I211" s="674"/>
      <c r="J211" s="673">
        <v>63200</v>
      </c>
      <c r="K211" s="942"/>
      <c r="L211" s="932"/>
      <c r="M211" s="934"/>
      <c r="N211" s="430">
        <f t="shared" si="37"/>
        <v>900.9</v>
      </c>
      <c r="O211" s="936"/>
      <c r="P211" s="484" t="s">
        <v>296</v>
      </c>
      <c r="Q211" s="514">
        <v>0.19500000000000001</v>
      </c>
      <c r="R211" s="503">
        <v>26</v>
      </c>
      <c r="S211" s="524"/>
      <c r="T211" s="524"/>
      <c r="U211" s="524"/>
      <c r="Y211" s="524"/>
      <c r="Z211" s="524"/>
      <c r="AA211" s="524"/>
      <c r="AB211" s="524"/>
      <c r="AC211" s="524"/>
      <c r="AD211" s="524"/>
      <c r="AE211" s="524"/>
      <c r="AF211" s="524"/>
      <c r="AG211" s="524"/>
      <c r="AH211" s="524"/>
      <c r="AI211" s="524"/>
      <c r="AJ211" s="524"/>
      <c r="AK211" s="524"/>
      <c r="AL211" s="524"/>
      <c r="AM211" s="524"/>
      <c r="AN211" s="524"/>
      <c r="AO211" s="524"/>
      <c r="AP211" s="524"/>
      <c r="AQ211" s="524"/>
      <c r="AR211" s="524"/>
      <c r="AS211" s="524"/>
    </row>
    <row r="212" spans="1:57" s="525" customFormat="1" ht="21" customHeight="1">
      <c r="A212" s="428" t="s">
        <v>1495</v>
      </c>
      <c r="B212" s="429" t="s">
        <v>749</v>
      </c>
      <c r="C212" s="968" t="s">
        <v>374</v>
      </c>
      <c r="D212" s="968" t="s">
        <v>328</v>
      </c>
      <c r="E212" s="842" t="s">
        <v>543</v>
      </c>
      <c r="F212" s="842" t="s">
        <v>544</v>
      </c>
      <c r="G212" s="671">
        <v>1862.28</v>
      </c>
      <c r="H212" s="430">
        <v>651</v>
      </c>
      <c r="I212" s="673">
        <v>129500</v>
      </c>
      <c r="J212" s="673">
        <v>44600</v>
      </c>
      <c r="K212" s="941"/>
      <c r="L212" s="931">
        <f t="shared" si="35"/>
        <v>0</v>
      </c>
      <c r="M212" s="933">
        <f>G212*(100%-$C$3)</f>
        <v>1862.28</v>
      </c>
      <c r="N212" s="430">
        <f t="shared" si="37"/>
        <v>651</v>
      </c>
      <c r="O212" s="935">
        <f t="shared" ref="O212" si="49">K212*M212</f>
        <v>0</v>
      </c>
      <c r="P212" s="484" t="s">
        <v>369</v>
      </c>
      <c r="Q212" s="514">
        <v>6.4000000000000001E-2</v>
      </c>
      <c r="R212" s="503">
        <v>15</v>
      </c>
      <c r="S212" s="524"/>
      <c r="T212" s="524"/>
      <c r="U212" s="524"/>
      <c r="Y212" s="524"/>
      <c r="Z212" s="524"/>
      <c r="AA212" s="524"/>
      <c r="AB212" s="524"/>
      <c r="AC212" s="524"/>
      <c r="AD212" s="524"/>
      <c r="AE212" s="524"/>
      <c r="AF212" s="524"/>
      <c r="AG212" s="524"/>
      <c r="AH212" s="524"/>
      <c r="AI212" s="524"/>
      <c r="AJ212" s="524"/>
      <c r="AK212" s="524"/>
      <c r="AL212" s="524"/>
      <c r="AM212" s="524"/>
      <c r="AN212" s="524"/>
      <c r="AO212" s="524"/>
      <c r="AP212" s="524"/>
      <c r="AQ212" s="524"/>
      <c r="AR212" s="524"/>
      <c r="AS212" s="524"/>
    </row>
    <row r="213" spans="1:57" s="525" customFormat="1" ht="21" customHeight="1">
      <c r="A213" s="434" t="s">
        <v>1290</v>
      </c>
      <c r="B213" s="435" t="s">
        <v>1367</v>
      </c>
      <c r="C213" s="969"/>
      <c r="D213" s="969"/>
      <c r="E213" s="843"/>
      <c r="F213" s="843"/>
      <c r="G213" s="672"/>
      <c r="H213" s="430">
        <v>1211.28</v>
      </c>
      <c r="I213" s="674"/>
      <c r="J213" s="673">
        <v>84900</v>
      </c>
      <c r="K213" s="942"/>
      <c r="L213" s="932"/>
      <c r="M213" s="934"/>
      <c r="N213" s="430">
        <f t="shared" si="37"/>
        <v>1211.28</v>
      </c>
      <c r="O213" s="936"/>
      <c r="P213" s="484" t="s">
        <v>296</v>
      </c>
      <c r="Q213" s="514">
        <v>0.19500000000000001</v>
      </c>
      <c r="R213" s="503">
        <v>35</v>
      </c>
      <c r="S213" s="524"/>
      <c r="T213" s="524"/>
      <c r="U213" s="524"/>
      <c r="Y213" s="524"/>
      <c r="Z213" s="524"/>
      <c r="AA213" s="524"/>
      <c r="AB213" s="524"/>
      <c r="AC213" s="524"/>
      <c r="AD213" s="524"/>
      <c r="AE213" s="524"/>
      <c r="AF213" s="524"/>
      <c r="AG213" s="524"/>
      <c r="AH213" s="524"/>
      <c r="AI213" s="524"/>
      <c r="AJ213" s="524"/>
      <c r="AK213" s="524"/>
      <c r="AL213" s="524"/>
      <c r="AM213" s="524"/>
      <c r="AN213" s="524"/>
      <c r="AO213" s="524"/>
      <c r="AP213" s="524"/>
      <c r="AQ213" s="524"/>
      <c r="AR213" s="524"/>
      <c r="AS213" s="524"/>
    </row>
    <row r="214" spans="1:57" s="525" customFormat="1" ht="21" customHeight="1">
      <c r="A214" s="428" t="s">
        <v>1496</v>
      </c>
      <c r="B214" s="429" t="s">
        <v>749</v>
      </c>
      <c r="C214" s="968" t="s">
        <v>374</v>
      </c>
      <c r="D214" s="968" t="s">
        <v>328</v>
      </c>
      <c r="E214" s="842" t="s">
        <v>543</v>
      </c>
      <c r="F214" s="842" t="s">
        <v>544</v>
      </c>
      <c r="G214" s="671">
        <v>1818.21</v>
      </c>
      <c r="H214" s="430">
        <v>651</v>
      </c>
      <c r="I214" s="673">
        <v>126400</v>
      </c>
      <c r="J214" s="673">
        <v>44600</v>
      </c>
      <c r="K214" s="941"/>
      <c r="L214" s="931">
        <f t="shared" si="35"/>
        <v>0</v>
      </c>
      <c r="M214" s="933">
        <f>G214*(100%-$C$3)</f>
        <v>1818.21</v>
      </c>
      <c r="N214" s="430">
        <f t="shared" si="37"/>
        <v>651</v>
      </c>
      <c r="O214" s="935">
        <f t="shared" ref="O214" si="50">K214*M214</f>
        <v>0</v>
      </c>
      <c r="P214" s="484" t="s">
        <v>369</v>
      </c>
      <c r="Q214" s="514">
        <v>6.4000000000000001E-2</v>
      </c>
      <c r="R214" s="503">
        <v>15</v>
      </c>
      <c r="S214" s="524"/>
      <c r="T214" s="524"/>
      <c r="U214" s="524"/>
      <c r="Y214" s="524"/>
      <c r="Z214" s="524"/>
      <c r="AA214" s="524"/>
      <c r="AB214" s="524"/>
      <c r="AC214" s="524"/>
      <c r="AD214" s="524"/>
      <c r="AE214" s="524"/>
      <c r="AF214" s="524"/>
      <c r="AG214" s="524"/>
      <c r="AH214" s="524"/>
      <c r="AI214" s="524"/>
      <c r="AJ214" s="524"/>
      <c r="AK214" s="524"/>
      <c r="AL214" s="524"/>
      <c r="AM214" s="524"/>
      <c r="AN214" s="524"/>
      <c r="AO214" s="524"/>
      <c r="AP214" s="524"/>
      <c r="AQ214" s="524"/>
      <c r="AR214" s="524"/>
      <c r="AS214" s="524"/>
    </row>
    <row r="215" spans="1:57" s="525" customFormat="1" ht="21" customHeight="1">
      <c r="A215" s="434" t="s">
        <v>1289</v>
      </c>
      <c r="B215" s="435" t="s">
        <v>1368</v>
      </c>
      <c r="C215" s="969"/>
      <c r="D215" s="969"/>
      <c r="E215" s="843"/>
      <c r="F215" s="843"/>
      <c r="G215" s="672"/>
      <c r="H215" s="430">
        <v>1167.21</v>
      </c>
      <c r="I215" s="674"/>
      <c r="J215" s="673">
        <v>81800</v>
      </c>
      <c r="K215" s="942"/>
      <c r="L215" s="932"/>
      <c r="M215" s="934"/>
      <c r="N215" s="430">
        <f t="shared" si="37"/>
        <v>1167.21</v>
      </c>
      <c r="O215" s="936"/>
      <c r="P215" s="484" t="s">
        <v>296</v>
      </c>
      <c r="Q215" s="514">
        <v>0.19500000000000001</v>
      </c>
      <c r="R215" s="503">
        <v>35</v>
      </c>
      <c r="S215" s="524"/>
      <c r="T215" s="524"/>
      <c r="U215" s="524"/>
      <c r="Y215" s="524"/>
      <c r="Z215" s="524"/>
      <c r="AA215" s="524"/>
      <c r="AB215" s="524"/>
      <c r="AC215" s="524"/>
      <c r="AD215" s="524"/>
      <c r="AE215" s="524"/>
      <c r="AF215" s="524"/>
      <c r="AG215" s="524"/>
      <c r="AH215" s="524"/>
      <c r="AI215" s="524"/>
      <c r="AJ215" s="524"/>
      <c r="AK215" s="524"/>
      <c r="AL215" s="524"/>
      <c r="AM215" s="524"/>
      <c r="AN215" s="524"/>
      <c r="AO215" s="524"/>
      <c r="AP215" s="524"/>
      <c r="AQ215" s="524"/>
      <c r="AR215" s="524"/>
      <c r="AS215" s="524"/>
    </row>
    <row r="216" spans="1:57" s="525" customFormat="1" ht="21" customHeight="1">
      <c r="A216" s="428" t="s">
        <v>1497</v>
      </c>
      <c r="B216" s="429" t="s">
        <v>749</v>
      </c>
      <c r="C216" s="968" t="s">
        <v>374</v>
      </c>
      <c r="D216" s="968" t="s">
        <v>328</v>
      </c>
      <c r="E216" s="842" t="s">
        <v>543</v>
      </c>
      <c r="F216" s="842" t="s">
        <v>544</v>
      </c>
      <c r="G216" s="671">
        <v>1628</v>
      </c>
      <c r="H216" s="430">
        <v>651</v>
      </c>
      <c r="I216" s="673">
        <v>113100</v>
      </c>
      <c r="J216" s="673">
        <v>44600</v>
      </c>
      <c r="K216" s="941"/>
      <c r="L216" s="931">
        <f t="shared" si="35"/>
        <v>0</v>
      </c>
      <c r="M216" s="933">
        <f>G216*(100%-$C$3)</f>
        <v>1628</v>
      </c>
      <c r="N216" s="430">
        <f t="shared" si="37"/>
        <v>651</v>
      </c>
      <c r="O216" s="935">
        <f t="shared" ref="O216" si="51">K216*M216</f>
        <v>0</v>
      </c>
      <c r="P216" s="484" t="s">
        <v>369</v>
      </c>
      <c r="Q216" s="514">
        <v>6.4000000000000001E-2</v>
      </c>
      <c r="R216" s="503">
        <v>15</v>
      </c>
      <c r="S216" s="524"/>
      <c r="T216" s="524"/>
      <c r="U216" s="524"/>
      <c r="Y216" s="524"/>
      <c r="Z216" s="524"/>
      <c r="AA216" s="524"/>
      <c r="AB216" s="524"/>
      <c r="AC216" s="524"/>
      <c r="AD216" s="524"/>
      <c r="AE216" s="524"/>
      <c r="AF216" s="524"/>
      <c r="AG216" s="524"/>
      <c r="AH216" s="524"/>
      <c r="AI216" s="524"/>
      <c r="AJ216" s="524"/>
      <c r="AK216" s="524"/>
      <c r="AL216" s="524"/>
      <c r="AM216" s="524"/>
      <c r="AN216" s="524"/>
      <c r="AO216" s="524"/>
      <c r="AP216" s="524"/>
      <c r="AQ216" s="524"/>
      <c r="AR216" s="524"/>
      <c r="AS216" s="524"/>
    </row>
    <row r="217" spans="1:57" s="525" customFormat="1" ht="21" customHeight="1">
      <c r="A217" s="434" t="s">
        <v>1288</v>
      </c>
      <c r="B217" s="435" t="s">
        <v>1369</v>
      </c>
      <c r="C217" s="969"/>
      <c r="D217" s="969"/>
      <c r="E217" s="843"/>
      <c r="F217" s="843"/>
      <c r="G217" s="672"/>
      <c r="H217" s="430">
        <v>977</v>
      </c>
      <c r="I217" s="674"/>
      <c r="J217" s="673">
        <v>68500</v>
      </c>
      <c r="K217" s="942"/>
      <c r="L217" s="932"/>
      <c r="M217" s="934"/>
      <c r="N217" s="430">
        <f t="shared" si="37"/>
        <v>977</v>
      </c>
      <c r="O217" s="936"/>
      <c r="P217" s="484" t="s">
        <v>296</v>
      </c>
      <c r="Q217" s="514">
        <v>0.19500000000000001</v>
      </c>
      <c r="R217" s="503">
        <v>35</v>
      </c>
      <c r="S217" s="524"/>
      <c r="T217" s="524"/>
      <c r="U217" s="524"/>
      <c r="Y217" s="524"/>
      <c r="Z217" s="524"/>
      <c r="AA217" s="524"/>
      <c r="AB217" s="524"/>
      <c r="AC217" s="524"/>
      <c r="AD217" s="524"/>
      <c r="AE217" s="524"/>
      <c r="AF217" s="524"/>
      <c r="AG217" s="524"/>
      <c r="AH217" s="524"/>
      <c r="AI217" s="524"/>
      <c r="AJ217" s="524"/>
      <c r="AK217" s="524"/>
      <c r="AL217" s="524"/>
      <c r="AM217" s="524"/>
      <c r="AN217" s="524"/>
      <c r="AO217" s="524"/>
      <c r="AP217" s="524"/>
      <c r="AQ217" s="524"/>
      <c r="AR217" s="524"/>
      <c r="AS217" s="524"/>
    </row>
    <row r="218" spans="1:57" s="525" customFormat="1" ht="21" customHeight="1">
      <c r="A218" s="428" t="s">
        <v>1498</v>
      </c>
      <c r="B218" s="429" t="s">
        <v>749</v>
      </c>
      <c r="C218" s="968" t="s">
        <v>374</v>
      </c>
      <c r="D218" s="968" t="s">
        <v>328</v>
      </c>
      <c r="E218" s="842" t="s">
        <v>543</v>
      </c>
      <c r="F218" s="842" t="s">
        <v>544</v>
      </c>
      <c r="G218" s="671">
        <v>1731.09</v>
      </c>
      <c r="H218" s="430">
        <v>651</v>
      </c>
      <c r="I218" s="673">
        <v>120300</v>
      </c>
      <c r="J218" s="673">
        <v>44600</v>
      </c>
      <c r="K218" s="941"/>
      <c r="L218" s="931">
        <f t="shared" si="35"/>
        <v>0</v>
      </c>
      <c r="M218" s="933">
        <f>G218*(100%-$C$3)</f>
        <v>1731.09</v>
      </c>
      <c r="N218" s="430">
        <f t="shared" si="37"/>
        <v>651</v>
      </c>
      <c r="O218" s="935">
        <f t="shared" ref="O218" si="52">K218*M218</f>
        <v>0</v>
      </c>
      <c r="P218" s="484" t="s">
        <v>369</v>
      </c>
      <c r="Q218" s="514">
        <v>6.4000000000000001E-2</v>
      </c>
      <c r="R218" s="503">
        <v>15</v>
      </c>
      <c r="S218" s="524"/>
      <c r="T218" s="524"/>
      <c r="U218" s="524"/>
      <c r="Y218" s="524"/>
      <c r="Z218" s="524"/>
      <c r="AA218" s="524"/>
      <c r="AB218" s="524"/>
      <c r="AC218" s="524"/>
      <c r="AD218" s="524"/>
      <c r="AE218" s="524"/>
      <c r="AF218" s="524"/>
      <c r="AG218" s="524"/>
      <c r="AH218" s="524"/>
      <c r="AI218" s="524"/>
      <c r="AJ218" s="524"/>
      <c r="AK218" s="524"/>
      <c r="AL218" s="524"/>
      <c r="AM218" s="524"/>
      <c r="AN218" s="524"/>
      <c r="AO218" s="524"/>
      <c r="AP218" s="524"/>
      <c r="AQ218" s="524"/>
      <c r="AR218" s="524"/>
      <c r="AS218" s="524"/>
    </row>
    <row r="219" spans="1:57" s="525" customFormat="1" ht="21" customHeight="1">
      <c r="A219" s="434" t="s">
        <v>1474</v>
      </c>
      <c r="B219" s="435" t="s">
        <v>1370</v>
      </c>
      <c r="C219" s="969"/>
      <c r="D219" s="969"/>
      <c r="E219" s="843"/>
      <c r="F219" s="843"/>
      <c r="G219" s="672"/>
      <c r="H219" s="430">
        <v>1080.0899999999999</v>
      </c>
      <c r="I219" s="674"/>
      <c r="J219" s="673">
        <v>75700</v>
      </c>
      <c r="K219" s="942"/>
      <c r="L219" s="932"/>
      <c r="M219" s="934"/>
      <c r="N219" s="430">
        <f t="shared" si="37"/>
        <v>1080.0899999999999</v>
      </c>
      <c r="O219" s="936"/>
      <c r="P219" s="484" t="s">
        <v>296</v>
      </c>
      <c r="Q219" s="514">
        <v>0.19500000000000001</v>
      </c>
      <c r="R219" s="503">
        <v>35</v>
      </c>
      <c r="S219" s="524"/>
      <c r="T219" s="524"/>
      <c r="U219" s="524"/>
      <c r="Y219" s="524"/>
      <c r="Z219" s="524"/>
      <c r="AA219" s="524"/>
      <c r="AB219" s="524"/>
      <c r="AC219" s="524"/>
      <c r="AD219" s="524"/>
      <c r="AE219" s="524"/>
      <c r="AF219" s="524"/>
      <c r="AG219" s="524"/>
      <c r="AH219" s="524"/>
      <c r="AI219" s="524"/>
      <c r="AJ219" s="524"/>
      <c r="AK219" s="524"/>
      <c r="AL219" s="524"/>
      <c r="AM219" s="524"/>
      <c r="AN219" s="524"/>
      <c r="AO219" s="524"/>
      <c r="AP219" s="524"/>
      <c r="AQ219" s="524"/>
      <c r="AR219" s="524"/>
      <c r="AS219" s="524"/>
    </row>
    <row r="220" spans="1:57" s="7" customFormat="1" ht="28.9" customHeight="1">
      <c r="A220" s="811" t="s">
        <v>565</v>
      </c>
      <c r="B220" s="717"/>
      <c r="C220" s="717"/>
      <c r="D220" s="717"/>
      <c r="E220" s="717"/>
      <c r="F220" s="717"/>
      <c r="G220" s="717"/>
      <c r="H220" s="717"/>
      <c r="I220" s="717"/>
      <c r="J220" s="717"/>
      <c r="K220" s="717"/>
      <c r="L220" s="717"/>
      <c r="M220" s="717"/>
      <c r="N220" s="717"/>
      <c r="O220" s="120"/>
      <c r="P220" s="121"/>
      <c r="Q220" s="121"/>
      <c r="R220" s="295"/>
      <c r="S220" s="47"/>
      <c r="T220" s="47"/>
      <c r="U220" s="74"/>
      <c r="V220" s="74"/>
      <c r="W220" s="74"/>
      <c r="X220" s="74"/>
      <c r="Y220" s="47"/>
      <c r="Z220" s="47"/>
      <c r="AA220" s="47"/>
      <c r="AB220" s="47"/>
      <c r="AC220" s="47"/>
      <c r="AD220" s="47"/>
      <c r="AE220" s="47"/>
      <c r="AF220" s="47"/>
      <c r="AG220" s="47"/>
      <c r="AH220" s="47"/>
      <c r="AI220" s="47"/>
      <c r="AJ220" s="47"/>
      <c r="AK220" s="47"/>
      <c r="AL220" s="47"/>
      <c r="AM220" s="47"/>
      <c r="AN220" s="47"/>
      <c r="AO220" s="47"/>
      <c r="AP220" s="47"/>
      <c r="AQ220" s="47"/>
      <c r="AR220" s="47"/>
      <c r="AS220" s="47"/>
    </row>
    <row r="221" spans="1:57" ht="29.45" customHeight="1">
      <c r="A221" s="965" t="s">
        <v>1914</v>
      </c>
      <c r="B221" s="966"/>
      <c r="C221" s="966"/>
      <c r="D221" s="966"/>
      <c r="E221" s="966"/>
      <c r="F221" s="966"/>
      <c r="G221" s="966"/>
      <c r="H221" s="966"/>
      <c r="I221" s="966"/>
      <c r="J221" s="966"/>
      <c r="K221" s="966"/>
      <c r="L221" s="966"/>
      <c r="M221" s="966"/>
      <c r="N221" s="966"/>
      <c r="O221" s="966"/>
      <c r="P221" s="966"/>
      <c r="Q221" s="967"/>
      <c r="R221" s="74"/>
      <c r="S221" s="74"/>
      <c r="T221" s="74"/>
      <c r="U221" s="74"/>
      <c r="V221" s="74"/>
      <c r="W221" s="74"/>
      <c r="X221" s="74"/>
      <c r="Y221" s="74"/>
      <c r="Z221" s="74"/>
      <c r="AA221" s="74"/>
      <c r="AB221" s="74"/>
      <c r="AC221" s="74"/>
      <c r="AD221" s="74"/>
      <c r="AE221" s="74"/>
      <c r="AF221" s="74"/>
      <c r="AG221" s="74"/>
      <c r="AH221" s="74"/>
      <c r="AI221" s="74"/>
      <c r="AJ221" s="74"/>
      <c r="AK221" s="74"/>
      <c r="AL221" s="74"/>
      <c r="AM221" s="74"/>
      <c r="AN221" s="74"/>
      <c r="AO221" s="74"/>
      <c r="AP221" s="74"/>
      <c r="AQ221" s="74"/>
      <c r="AR221" s="74"/>
      <c r="AS221" s="74"/>
      <c r="AT221" s="74"/>
      <c r="AU221" s="74"/>
      <c r="AV221" s="74"/>
      <c r="AW221" s="74"/>
      <c r="AX221" s="74"/>
      <c r="AY221" s="74"/>
      <c r="AZ221" s="74"/>
      <c r="BA221" s="74"/>
      <c r="BB221" s="74"/>
      <c r="BC221" s="74"/>
      <c r="BD221" s="74"/>
      <c r="BE221" s="74"/>
    </row>
    <row r="222" spans="1:57" s="7" customFormat="1" ht="18" customHeight="1">
      <c r="A222" s="428" t="s">
        <v>1374</v>
      </c>
      <c r="B222" s="429" t="s">
        <v>931</v>
      </c>
      <c r="C222" s="833" t="s">
        <v>330</v>
      </c>
      <c r="D222" s="833" t="s">
        <v>329</v>
      </c>
      <c r="E222" s="833" t="s">
        <v>49</v>
      </c>
      <c r="F222" s="833" t="s">
        <v>50</v>
      </c>
      <c r="G222" s="937">
        <v>2626</v>
      </c>
      <c r="H222" s="430">
        <v>1217</v>
      </c>
      <c r="I222" s="939">
        <v>164000</v>
      </c>
      <c r="J222" s="673">
        <v>76000</v>
      </c>
      <c r="K222" s="941"/>
      <c r="L222" s="931">
        <f>$H$3</f>
        <v>0</v>
      </c>
      <c r="M222" s="933">
        <f>G222*(100%-$H$3)</f>
        <v>2626</v>
      </c>
      <c r="N222" s="430">
        <f t="shared" ref="N222:N245" si="53">H222*(100%-$H$3)</f>
        <v>1217</v>
      </c>
      <c r="O222" s="935">
        <f t="shared" ref="O222:O244" si="54">K222*M222</f>
        <v>0</v>
      </c>
      <c r="P222" s="484" t="s">
        <v>107</v>
      </c>
      <c r="Q222" s="514">
        <v>0.16800000000000001</v>
      </c>
      <c r="R222" s="503">
        <v>17</v>
      </c>
      <c r="S222" s="47"/>
      <c r="T222" s="47"/>
      <c r="U222" s="74"/>
      <c r="V222" s="74"/>
      <c r="W222" s="74"/>
      <c r="X222" s="74"/>
      <c r="Y222" s="47"/>
      <c r="Z222" s="47"/>
      <c r="AA222" s="47"/>
      <c r="AB222" s="47"/>
      <c r="AC222" s="47"/>
      <c r="AD222" s="47"/>
      <c r="AE222" s="47"/>
      <c r="AF222" s="47"/>
      <c r="AG222" s="47"/>
      <c r="AH222" s="47"/>
      <c r="AI222" s="47"/>
      <c r="AJ222" s="47"/>
      <c r="AK222" s="47"/>
      <c r="AL222" s="47"/>
      <c r="AM222" s="47"/>
      <c r="AN222" s="47"/>
      <c r="AO222" s="47"/>
      <c r="AP222" s="47"/>
      <c r="AQ222" s="47"/>
      <c r="AR222" s="47"/>
      <c r="AS222" s="47"/>
    </row>
    <row r="223" spans="1:57" s="7" customFormat="1" ht="18" customHeight="1">
      <c r="A223" s="434" t="s">
        <v>1290</v>
      </c>
      <c r="B223" s="435" t="s">
        <v>688</v>
      </c>
      <c r="C223" s="835"/>
      <c r="D223" s="835"/>
      <c r="E223" s="835"/>
      <c r="F223" s="835"/>
      <c r="G223" s="938"/>
      <c r="H223" s="430">
        <v>1409</v>
      </c>
      <c r="I223" s="940"/>
      <c r="J223" s="673">
        <v>88000</v>
      </c>
      <c r="K223" s="942"/>
      <c r="L223" s="932"/>
      <c r="M223" s="934"/>
      <c r="N223" s="430">
        <f t="shared" si="53"/>
        <v>1409</v>
      </c>
      <c r="O223" s="936"/>
      <c r="P223" s="484" t="s">
        <v>103</v>
      </c>
      <c r="Q223" s="514">
        <v>0.23799999999999999</v>
      </c>
      <c r="R223" s="503">
        <v>40</v>
      </c>
      <c r="S223" s="47"/>
      <c r="T223" s="47"/>
      <c r="U223" s="74"/>
      <c r="V223" s="74"/>
      <c r="W223" s="74"/>
      <c r="X223" s="74"/>
      <c r="Y223" s="47"/>
      <c r="Z223" s="47"/>
      <c r="AA223" s="47"/>
      <c r="AB223" s="47"/>
      <c r="AC223" s="47"/>
      <c r="AD223" s="47"/>
      <c r="AE223" s="47"/>
      <c r="AF223" s="47"/>
      <c r="AG223" s="47"/>
      <c r="AH223" s="47"/>
      <c r="AI223" s="47"/>
      <c r="AJ223" s="47"/>
      <c r="AK223" s="47"/>
      <c r="AL223" s="47"/>
      <c r="AM223" s="47"/>
      <c r="AN223" s="47"/>
      <c r="AO223" s="47"/>
      <c r="AP223" s="47"/>
      <c r="AQ223" s="47"/>
      <c r="AR223" s="47"/>
      <c r="AS223" s="47"/>
    </row>
    <row r="224" spans="1:57" s="7" customFormat="1" ht="18" customHeight="1">
      <c r="A224" s="428" t="s">
        <v>1375</v>
      </c>
      <c r="B224" s="429" t="s">
        <v>931</v>
      </c>
      <c r="C224" s="833" t="s">
        <v>330</v>
      </c>
      <c r="D224" s="833" t="s">
        <v>329</v>
      </c>
      <c r="E224" s="833" t="s">
        <v>49</v>
      </c>
      <c r="F224" s="833" t="s">
        <v>50</v>
      </c>
      <c r="G224" s="937">
        <v>2569</v>
      </c>
      <c r="H224" s="430">
        <v>1217</v>
      </c>
      <c r="I224" s="939">
        <v>160400</v>
      </c>
      <c r="J224" s="673">
        <v>76000</v>
      </c>
      <c r="K224" s="941"/>
      <c r="L224" s="931">
        <f t="shared" ref="L224" si="55">$H$3</f>
        <v>0</v>
      </c>
      <c r="M224" s="933">
        <f t="shared" ref="M224" si="56">G224*(100%-$H$3)</f>
        <v>2569</v>
      </c>
      <c r="N224" s="430">
        <f t="shared" si="53"/>
        <v>1217</v>
      </c>
      <c r="O224" s="935">
        <f t="shared" si="54"/>
        <v>0</v>
      </c>
      <c r="P224" s="484" t="s">
        <v>107</v>
      </c>
      <c r="Q224" s="514">
        <v>0.16800000000000001</v>
      </c>
      <c r="R224" s="503">
        <v>17</v>
      </c>
      <c r="S224" s="47"/>
      <c r="T224" s="47"/>
      <c r="U224" s="74"/>
      <c r="V224" s="74"/>
      <c r="W224" s="74"/>
      <c r="X224" s="74"/>
      <c r="Y224" s="47"/>
      <c r="Z224" s="47"/>
      <c r="AA224" s="47"/>
      <c r="AB224" s="47"/>
      <c r="AC224" s="47"/>
      <c r="AD224" s="47"/>
      <c r="AE224" s="47"/>
      <c r="AF224" s="47"/>
      <c r="AG224" s="47"/>
      <c r="AH224" s="47"/>
      <c r="AI224" s="47"/>
      <c r="AJ224" s="47"/>
      <c r="AK224" s="47"/>
      <c r="AL224" s="47"/>
      <c r="AM224" s="47"/>
      <c r="AN224" s="47"/>
      <c r="AO224" s="47"/>
      <c r="AP224" s="47"/>
      <c r="AQ224" s="47"/>
      <c r="AR224" s="47"/>
      <c r="AS224" s="47"/>
    </row>
    <row r="225" spans="1:45" s="7" customFormat="1" ht="18" customHeight="1">
      <c r="A225" s="434" t="s">
        <v>1289</v>
      </c>
      <c r="B225" s="435" t="s">
        <v>1378</v>
      </c>
      <c r="C225" s="835"/>
      <c r="D225" s="835"/>
      <c r="E225" s="835"/>
      <c r="F225" s="835"/>
      <c r="G225" s="938"/>
      <c r="H225" s="430">
        <v>1352</v>
      </c>
      <c r="I225" s="940"/>
      <c r="J225" s="673">
        <v>84400</v>
      </c>
      <c r="K225" s="942"/>
      <c r="L225" s="932"/>
      <c r="M225" s="934"/>
      <c r="N225" s="430">
        <f t="shared" si="53"/>
        <v>1352</v>
      </c>
      <c r="O225" s="936"/>
      <c r="P225" s="484" t="s">
        <v>103</v>
      </c>
      <c r="Q225" s="514">
        <v>0.23799999999999999</v>
      </c>
      <c r="R225" s="503">
        <v>40</v>
      </c>
      <c r="S225" s="47"/>
      <c r="T225" s="47"/>
      <c r="U225" s="74"/>
      <c r="V225" s="74"/>
      <c r="W225" s="74"/>
      <c r="X225" s="74"/>
      <c r="Y225" s="47"/>
      <c r="Z225" s="47"/>
      <c r="AA225" s="47"/>
      <c r="AB225" s="47"/>
      <c r="AC225" s="47"/>
      <c r="AD225" s="47"/>
      <c r="AE225" s="47"/>
      <c r="AF225" s="47"/>
      <c r="AG225" s="47"/>
      <c r="AH225" s="47"/>
      <c r="AI225" s="47"/>
      <c r="AJ225" s="47"/>
      <c r="AK225" s="47"/>
      <c r="AL225" s="47"/>
      <c r="AM225" s="47"/>
      <c r="AN225" s="47"/>
      <c r="AO225" s="47"/>
      <c r="AP225" s="47"/>
      <c r="AQ225" s="47"/>
      <c r="AR225" s="47"/>
      <c r="AS225" s="47"/>
    </row>
    <row r="226" spans="1:45" s="7" customFormat="1" ht="18" customHeight="1">
      <c r="A226" s="428" t="s">
        <v>1376</v>
      </c>
      <c r="B226" s="429" t="s">
        <v>931</v>
      </c>
      <c r="C226" s="833" t="s">
        <v>330</v>
      </c>
      <c r="D226" s="833" t="s">
        <v>329</v>
      </c>
      <c r="E226" s="833" t="s">
        <v>49</v>
      </c>
      <c r="F226" s="833" t="s">
        <v>50</v>
      </c>
      <c r="G226" s="937">
        <v>2367</v>
      </c>
      <c r="H226" s="430">
        <v>1217</v>
      </c>
      <c r="I226" s="939">
        <v>147800</v>
      </c>
      <c r="J226" s="673">
        <v>76000</v>
      </c>
      <c r="K226" s="941"/>
      <c r="L226" s="931">
        <f t="shared" ref="L226" si="57">$H$3</f>
        <v>0</v>
      </c>
      <c r="M226" s="933">
        <f t="shared" ref="M226" si="58">G226*(100%-$H$3)</f>
        <v>2367</v>
      </c>
      <c r="N226" s="430">
        <f t="shared" si="53"/>
        <v>1217</v>
      </c>
      <c r="O226" s="935">
        <f t="shared" si="54"/>
        <v>0</v>
      </c>
      <c r="P226" s="484" t="s">
        <v>107</v>
      </c>
      <c r="Q226" s="514">
        <v>0.16800000000000001</v>
      </c>
      <c r="R226" s="503">
        <v>17</v>
      </c>
      <c r="S226" s="47"/>
      <c r="T226" s="47"/>
      <c r="U226" s="74"/>
      <c r="V226" s="74"/>
      <c r="W226" s="74"/>
      <c r="X226" s="74"/>
      <c r="Y226" s="47"/>
      <c r="Z226" s="47"/>
      <c r="AA226" s="47"/>
      <c r="AB226" s="47"/>
      <c r="AC226" s="47"/>
      <c r="AD226" s="47"/>
      <c r="AE226" s="47"/>
      <c r="AF226" s="47"/>
      <c r="AG226" s="47"/>
      <c r="AH226" s="47"/>
      <c r="AI226" s="47"/>
      <c r="AJ226" s="47"/>
      <c r="AK226" s="47"/>
      <c r="AL226" s="47"/>
      <c r="AM226" s="47"/>
      <c r="AN226" s="47"/>
      <c r="AO226" s="47"/>
      <c r="AP226" s="47"/>
      <c r="AQ226" s="47"/>
      <c r="AR226" s="47"/>
      <c r="AS226" s="47"/>
    </row>
    <row r="227" spans="1:45" s="7" customFormat="1" ht="18" customHeight="1">
      <c r="A227" s="434" t="s">
        <v>1288</v>
      </c>
      <c r="B227" s="435" t="s">
        <v>1379</v>
      </c>
      <c r="C227" s="835"/>
      <c r="D227" s="835"/>
      <c r="E227" s="835"/>
      <c r="F227" s="835"/>
      <c r="G227" s="938"/>
      <c r="H227" s="430">
        <v>1150</v>
      </c>
      <c r="I227" s="940"/>
      <c r="J227" s="673">
        <v>71800</v>
      </c>
      <c r="K227" s="942"/>
      <c r="L227" s="932"/>
      <c r="M227" s="934"/>
      <c r="N227" s="430">
        <f t="shared" si="53"/>
        <v>1150</v>
      </c>
      <c r="O227" s="936"/>
      <c r="P227" s="484" t="s">
        <v>103</v>
      </c>
      <c r="Q227" s="514">
        <v>0.23799999999999999</v>
      </c>
      <c r="R227" s="503">
        <v>40</v>
      </c>
      <c r="S227" s="47"/>
      <c r="T227" s="47"/>
      <c r="U227" s="74"/>
      <c r="V227" s="74"/>
      <c r="W227" s="74"/>
      <c r="X227" s="74"/>
      <c r="Y227" s="47"/>
      <c r="Z227" s="47"/>
      <c r="AA227" s="47"/>
      <c r="AB227" s="47"/>
      <c r="AC227" s="47"/>
      <c r="AD227" s="47"/>
      <c r="AE227" s="47"/>
      <c r="AF227" s="47"/>
      <c r="AG227" s="47"/>
      <c r="AH227" s="47"/>
      <c r="AI227" s="47"/>
      <c r="AJ227" s="47"/>
      <c r="AK227" s="47"/>
      <c r="AL227" s="47"/>
      <c r="AM227" s="47"/>
      <c r="AN227" s="47"/>
      <c r="AO227" s="47"/>
      <c r="AP227" s="47"/>
      <c r="AQ227" s="47"/>
      <c r="AR227" s="47"/>
      <c r="AS227" s="47"/>
    </row>
    <row r="228" spans="1:45" s="7" customFormat="1" ht="18" customHeight="1">
      <c r="A228" s="428" t="s">
        <v>1377</v>
      </c>
      <c r="B228" s="429" t="s">
        <v>931</v>
      </c>
      <c r="C228" s="833" t="s">
        <v>330</v>
      </c>
      <c r="D228" s="833" t="s">
        <v>329</v>
      </c>
      <c r="E228" s="833" t="s">
        <v>49</v>
      </c>
      <c r="F228" s="833" t="s">
        <v>50</v>
      </c>
      <c r="G228" s="937">
        <v>2481</v>
      </c>
      <c r="H228" s="430">
        <v>1217</v>
      </c>
      <c r="I228" s="939">
        <v>154900</v>
      </c>
      <c r="J228" s="673">
        <v>76000</v>
      </c>
      <c r="K228" s="941"/>
      <c r="L228" s="931">
        <f t="shared" ref="L228" si="59">$H$3</f>
        <v>0</v>
      </c>
      <c r="M228" s="933">
        <f t="shared" ref="M228" si="60">G228*(100%-$H$3)</f>
        <v>2481</v>
      </c>
      <c r="N228" s="430">
        <f t="shared" si="53"/>
        <v>1217</v>
      </c>
      <c r="O228" s="935">
        <f t="shared" si="54"/>
        <v>0</v>
      </c>
      <c r="P228" s="484" t="s">
        <v>107</v>
      </c>
      <c r="Q228" s="514">
        <v>0.16800000000000001</v>
      </c>
      <c r="R228" s="503">
        <v>17</v>
      </c>
      <c r="S228" s="47"/>
      <c r="T228" s="47"/>
      <c r="U228" s="74"/>
      <c r="V228" s="74"/>
      <c r="W228" s="74"/>
      <c r="X228" s="74"/>
      <c r="Y228" s="47"/>
      <c r="Z228" s="47"/>
      <c r="AA228" s="47"/>
      <c r="AB228" s="47"/>
      <c r="AC228" s="47"/>
      <c r="AD228" s="47"/>
      <c r="AE228" s="47"/>
      <c r="AF228" s="47"/>
      <c r="AG228" s="47"/>
      <c r="AH228" s="47"/>
      <c r="AI228" s="47"/>
      <c r="AJ228" s="47"/>
      <c r="AK228" s="47"/>
      <c r="AL228" s="47"/>
      <c r="AM228" s="47"/>
      <c r="AN228" s="47"/>
      <c r="AO228" s="47"/>
      <c r="AP228" s="47"/>
      <c r="AQ228" s="47"/>
      <c r="AR228" s="47"/>
      <c r="AS228" s="47"/>
    </row>
    <row r="229" spans="1:45" s="7" customFormat="1" ht="18" customHeight="1">
      <c r="A229" s="434" t="s">
        <v>1474</v>
      </c>
      <c r="B229" s="435" t="s">
        <v>1380</v>
      </c>
      <c r="C229" s="835"/>
      <c r="D229" s="835"/>
      <c r="E229" s="835"/>
      <c r="F229" s="835"/>
      <c r="G229" s="938"/>
      <c r="H229" s="430">
        <v>1264</v>
      </c>
      <c r="I229" s="940"/>
      <c r="J229" s="673">
        <v>78900</v>
      </c>
      <c r="K229" s="942"/>
      <c r="L229" s="932"/>
      <c r="M229" s="934"/>
      <c r="N229" s="430">
        <f t="shared" si="53"/>
        <v>1264</v>
      </c>
      <c r="O229" s="936"/>
      <c r="P229" s="484" t="s">
        <v>103</v>
      </c>
      <c r="Q229" s="514">
        <v>0.23799999999999999</v>
      </c>
      <c r="R229" s="503">
        <v>40</v>
      </c>
      <c r="S229" s="47"/>
      <c r="T229" s="47"/>
      <c r="U229" s="74"/>
      <c r="V229" s="74"/>
      <c r="W229" s="74"/>
      <c r="X229" s="74"/>
      <c r="Y229" s="47"/>
      <c r="Z229" s="47"/>
      <c r="AA229" s="47"/>
      <c r="AB229" s="47"/>
      <c r="AC229" s="47"/>
      <c r="AD229" s="47"/>
      <c r="AE229" s="47"/>
      <c r="AF229" s="47"/>
      <c r="AG229" s="47"/>
      <c r="AH229" s="47"/>
      <c r="AI229" s="47"/>
      <c r="AJ229" s="47"/>
      <c r="AK229" s="47"/>
      <c r="AL229" s="47"/>
      <c r="AM229" s="47"/>
      <c r="AN229" s="47"/>
      <c r="AO229" s="47"/>
      <c r="AP229" s="47"/>
      <c r="AQ229" s="47"/>
      <c r="AR229" s="47"/>
      <c r="AS229" s="47"/>
    </row>
    <row r="230" spans="1:45" s="7" customFormat="1" ht="18" customHeight="1">
      <c r="A230" s="428" t="s">
        <v>1381</v>
      </c>
      <c r="B230" s="429" t="s">
        <v>933</v>
      </c>
      <c r="C230" s="833" t="s">
        <v>331</v>
      </c>
      <c r="D230" s="833" t="s">
        <v>332</v>
      </c>
      <c r="E230" s="833" t="s">
        <v>52</v>
      </c>
      <c r="F230" s="833" t="s">
        <v>48</v>
      </c>
      <c r="G230" s="937">
        <v>2864</v>
      </c>
      <c r="H230" s="430">
        <v>1335</v>
      </c>
      <c r="I230" s="939">
        <v>178900</v>
      </c>
      <c r="J230" s="673">
        <v>83400</v>
      </c>
      <c r="K230" s="941"/>
      <c r="L230" s="931">
        <f t="shared" ref="L230" si="61">$H$3</f>
        <v>0</v>
      </c>
      <c r="M230" s="933">
        <f t="shared" ref="M230" si="62">G230*(100%-$H$3)</f>
        <v>2864</v>
      </c>
      <c r="N230" s="430">
        <f t="shared" si="53"/>
        <v>1335</v>
      </c>
      <c r="O230" s="935">
        <f t="shared" si="54"/>
        <v>0</v>
      </c>
      <c r="P230" s="484" t="s">
        <v>107</v>
      </c>
      <c r="Q230" s="514">
        <v>0.17</v>
      </c>
      <c r="R230" s="503">
        <v>17</v>
      </c>
      <c r="S230" s="47"/>
      <c r="T230" s="47"/>
      <c r="U230" s="74"/>
      <c r="V230" s="74"/>
      <c r="W230" s="74"/>
      <c r="X230" s="74"/>
      <c r="Y230" s="47"/>
      <c r="Z230" s="47"/>
      <c r="AA230" s="47"/>
      <c r="AB230" s="47"/>
      <c r="AC230" s="47"/>
      <c r="AD230" s="47"/>
      <c r="AE230" s="47"/>
      <c r="AF230" s="47"/>
      <c r="AG230" s="47"/>
      <c r="AH230" s="47"/>
      <c r="AI230" s="47"/>
      <c r="AJ230" s="47"/>
      <c r="AK230" s="47"/>
      <c r="AL230" s="47"/>
      <c r="AM230" s="47"/>
      <c r="AN230" s="47"/>
      <c r="AO230" s="47"/>
      <c r="AP230" s="47"/>
      <c r="AQ230" s="47"/>
      <c r="AR230" s="47"/>
      <c r="AS230" s="47"/>
    </row>
    <row r="231" spans="1:45" s="7" customFormat="1" ht="18" customHeight="1">
      <c r="A231" s="434" t="s">
        <v>1290</v>
      </c>
      <c r="B231" s="435" t="s">
        <v>689</v>
      </c>
      <c r="C231" s="835"/>
      <c r="D231" s="835"/>
      <c r="E231" s="835"/>
      <c r="F231" s="835"/>
      <c r="G231" s="938"/>
      <c r="H231" s="430">
        <v>1529</v>
      </c>
      <c r="I231" s="940"/>
      <c r="J231" s="673">
        <v>95500</v>
      </c>
      <c r="K231" s="942"/>
      <c r="L231" s="932"/>
      <c r="M231" s="934"/>
      <c r="N231" s="430">
        <f t="shared" si="53"/>
        <v>1529</v>
      </c>
      <c r="O231" s="936"/>
      <c r="P231" s="516" t="s">
        <v>103</v>
      </c>
      <c r="Q231" s="514">
        <v>0.23799999999999999</v>
      </c>
      <c r="R231" s="294">
        <v>40</v>
      </c>
      <c r="S231" s="47"/>
      <c r="T231" s="47"/>
      <c r="U231" s="74"/>
      <c r="V231" s="74"/>
      <c r="W231" s="74"/>
      <c r="X231" s="74"/>
      <c r="Y231" s="47"/>
      <c r="Z231" s="47"/>
      <c r="AA231" s="47"/>
      <c r="AB231" s="47"/>
      <c r="AC231" s="47"/>
      <c r="AD231" s="47"/>
      <c r="AE231" s="47"/>
      <c r="AF231" s="47"/>
      <c r="AG231" s="47"/>
      <c r="AH231" s="47"/>
      <c r="AI231" s="47"/>
      <c r="AJ231" s="47"/>
      <c r="AK231" s="47"/>
      <c r="AL231" s="47"/>
      <c r="AM231" s="47"/>
      <c r="AN231" s="47"/>
      <c r="AO231" s="47"/>
      <c r="AP231" s="47"/>
      <c r="AQ231" s="47"/>
      <c r="AR231" s="47"/>
      <c r="AS231" s="47"/>
    </row>
    <row r="232" spans="1:45" s="7" customFormat="1" ht="18" customHeight="1">
      <c r="A232" s="428" t="s">
        <v>1382</v>
      </c>
      <c r="B232" s="429" t="s">
        <v>933</v>
      </c>
      <c r="C232" s="833" t="s">
        <v>331</v>
      </c>
      <c r="D232" s="833" t="s">
        <v>332</v>
      </c>
      <c r="E232" s="833" t="s">
        <v>52</v>
      </c>
      <c r="F232" s="833" t="s">
        <v>48</v>
      </c>
      <c r="G232" s="937">
        <v>2807</v>
      </c>
      <c r="H232" s="430">
        <v>1335</v>
      </c>
      <c r="I232" s="939">
        <v>175300</v>
      </c>
      <c r="J232" s="673">
        <v>83400</v>
      </c>
      <c r="K232" s="941"/>
      <c r="L232" s="931">
        <f t="shared" ref="L232" si="63">$H$3</f>
        <v>0</v>
      </c>
      <c r="M232" s="933">
        <f t="shared" ref="M232" si="64">G232*(100%-$H$3)</f>
        <v>2807</v>
      </c>
      <c r="N232" s="430">
        <f t="shared" si="53"/>
        <v>1335</v>
      </c>
      <c r="O232" s="935">
        <f t="shared" si="54"/>
        <v>0</v>
      </c>
      <c r="P232" s="484" t="s">
        <v>107</v>
      </c>
      <c r="Q232" s="514">
        <v>0.17</v>
      </c>
      <c r="R232" s="503">
        <v>17</v>
      </c>
      <c r="S232" s="47"/>
      <c r="T232" s="47"/>
      <c r="U232" s="74"/>
      <c r="V232" s="74"/>
      <c r="W232" s="74"/>
      <c r="X232" s="74"/>
      <c r="Y232" s="47"/>
      <c r="Z232" s="47"/>
      <c r="AA232" s="47"/>
      <c r="AB232" s="47"/>
      <c r="AC232" s="47"/>
      <c r="AD232" s="47"/>
      <c r="AE232" s="47"/>
      <c r="AF232" s="47"/>
      <c r="AG232" s="47"/>
      <c r="AH232" s="47"/>
      <c r="AI232" s="47"/>
      <c r="AJ232" s="47"/>
      <c r="AK232" s="47"/>
      <c r="AL232" s="47"/>
      <c r="AM232" s="47"/>
      <c r="AN232" s="47"/>
      <c r="AO232" s="47"/>
      <c r="AP232" s="47"/>
      <c r="AQ232" s="47"/>
      <c r="AR232" s="47"/>
      <c r="AS232" s="47"/>
    </row>
    <row r="233" spans="1:45" s="7" customFormat="1" ht="18" customHeight="1">
      <c r="A233" s="434" t="s">
        <v>1289</v>
      </c>
      <c r="B233" s="435" t="s">
        <v>1384</v>
      </c>
      <c r="C233" s="835"/>
      <c r="D233" s="835"/>
      <c r="E233" s="835"/>
      <c r="F233" s="835"/>
      <c r="G233" s="938"/>
      <c r="H233" s="430">
        <v>1472</v>
      </c>
      <c r="I233" s="940"/>
      <c r="J233" s="673">
        <v>91900</v>
      </c>
      <c r="K233" s="942"/>
      <c r="L233" s="932"/>
      <c r="M233" s="934"/>
      <c r="N233" s="430">
        <f t="shared" si="53"/>
        <v>1472</v>
      </c>
      <c r="O233" s="936"/>
      <c r="P233" s="516" t="s">
        <v>103</v>
      </c>
      <c r="Q233" s="514">
        <v>0.23799999999999999</v>
      </c>
      <c r="R233" s="294">
        <v>40</v>
      </c>
      <c r="S233" s="47"/>
      <c r="T233" s="47"/>
      <c r="U233" s="74"/>
      <c r="V233" s="74"/>
      <c r="W233" s="74"/>
      <c r="X233" s="74"/>
      <c r="Y233" s="47"/>
      <c r="Z233" s="47"/>
      <c r="AA233" s="47"/>
      <c r="AB233" s="47"/>
      <c r="AC233" s="47"/>
      <c r="AD233" s="47"/>
      <c r="AE233" s="47"/>
      <c r="AF233" s="47"/>
      <c r="AG233" s="47"/>
      <c r="AH233" s="47"/>
      <c r="AI233" s="47"/>
      <c r="AJ233" s="47"/>
      <c r="AK233" s="47"/>
      <c r="AL233" s="47"/>
      <c r="AM233" s="47"/>
      <c r="AN233" s="47"/>
      <c r="AO233" s="47"/>
      <c r="AP233" s="47"/>
      <c r="AQ233" s="47"/>
      <c r="AR233" s="47"/>
      <c r="AS233" s="47"/>
    </row>
    <row r="234" spans="1:45" s="7" customFormat="1" ht="18" customHeight="1">
      <c r="A234" s="428" t="s">
        <v>1383</v>
      </c>
      <c r="B234" s="429" t="s">
        <v>933</v>
      </c>
      <c r="C234" s="833" t="s">
        <v>331</v>
      </c>
      <c r="D234" s="833" t="s">
        <v>332</v>
      </c>
      <c r="E234" s="833" t="s">
        <v>52</v>
      </c>
      <c r="F234" s="833" t="s">
        <v>48</v>
      </c>
      <c r="G234" s="937">
        <v>2605</v>
      </c>
      <c r="H234" s="430">
        <v>1335</v>
      </c>
      <c r="I234" s="939">
        <v>162700</v>
      </c>
      <c r="J234" s="673">
        <v>83400</v>
      </c>
      <c r="K234" s="941"/>
      <c r="L234" s="931">
        <f t="shared" ref="L234" si="65">$H$3</f>
        <v>0</v>
      </c>
      <c r="M234" s="933">
        <f t="shared" ref="M234" si="66">G234*(100%-$H$3)</f>
        <v>2605</v>
      </c>
      <c r="N234" s="430">
        <f t="shared" si="53"/>
        <v>1335</v>
      </c>
      <c r="O234" s="935">
        <f t="shared" si="54"/>
        <v>0</v>
      </c>
      <c r="P234" s="484" t="s">
        <v>107</v>
      </c>
      <c r="Q234" s="514">
        <v>0.17</v>
      </c>
      <c r="R234" s="503">
        <v>17</v>
      </c>
      <c r="S234" s="47"/>
      <c r="T234" s="47"/>
      <c r="U234" s="74"/>
      <c r="V234" s="74"/>
      <c r="W234" s="74"/>
      <c r="X234" s="74"/>
      <c r="Y234" s="47"/>
      <c r="Z234" s="47"/>
      <c r="AA234" s="47"/>
      <c r="AB234" s="47"/>
      <c r="AC234" s="47"/>
      <c r="AD234" s="47"/>
      <c r="AE234" s="47"/>
      <c r="AF234" s="47"/>
      <c r="AG234" s="47"/>
      <c r="AH234" s="47"/>
      <c r="AI234" s="47"/>
      <c r="AJ234" s="47"/>
      <c r="AK234" s="47"/>
      <c r="AL234" s="47"/>
      <c r="AM234" s="47"/>
      <c r="AN234" s="47"/>
      <c r="AO234" s="47"/>
      <c r="AP234" s="47"/>
      <c r="AQ234" s="47"/>
      <c r="AR234" s="47"/>
      <c r="AS234" s="47"/>
    </row>
    <row r="235" spans="1:45" s="7" customFormat="1" ht="18" customHeight="1">
      <c r="A235" s="434" t="s">
        <v>1288</v>
      </c>
      <c r="B235" s="435" t="s">
        <v>1385</v>
      </c>
      <c r="C235" s="835"/>
      <c r="D235" s="835"/>
      <c r="E235" s="835"/>
      <c r="F235" s="835"/>
      <c r="G235" s="938"/>
      <c r="H235" s="430">
        <v>1270</v>
      </c>
      <c r="I235" s="940"/>
      <c r="J235" s="673">
        <v>79300</v>
      </c>
      <c r="K235" s="942"/>
      <c r="L235" s="932"/>
      <c r="M235" s="934"/>
      <c r="N235" s="430">
        <f t="shared" si="53"/>
        <v>1270</v>
      </c>
      <c r="O235" s="936"/>
      <c r="P235" s="516" t="s">
        <v>103</v>
      </c>
      <c r="Q235" s="514">
        <v>0.23799999999999999</v>
      </c>
      <c r="R235" s="294">
        <v>40</v>
      </c>
      <c r="S235" s="47"/>
      <c r="T235" s="47"/>
      <c r="U235" s="74"/>
      <c r="V235" s="74"/>
      <c r="W235" s="74"/>
      <c r="X235" s="74"/>
      <c r="Y235" s="47"/>
      <c r="Z235" s="47"/>
      <c r="AA235" s="47"/>
      <c r="AB235" s="47"/>
      <c r="AC235" s="47"/>
      <c r="AD235" s="47"/>
      <c r="AE235" s="47"/>
      <c r="AF235" s="47"/>
      <c r="AG235" s="47"/>
      <c r="AH235" s="47"/>
      <c r="AI235" s="47"/>
      <c r="AJ235" s="47"/>
      <c r="AK235" s="47"/>
      <c r="AL235" s="47"/>
      <c r="AM235" s="47"/>
      <c r="AN235" s="47"/>
      <c r="AO235" s="47"/>
      <c r="AP235" s="47"/>
      <c r="AQ235" s="47"/>
      <c r="AR235" s="47"/>
      <c r="AS235" s="47"/>
    </row>
    <row r="236" spans="1:45" s="7" customFormat="1" ht="18" customHeight="1">
      <c r="A236" s="428" t="s">
        <v>1386</v>
      </c>
      <c r="B236" s="429" t="s">
        <v>933</v>
      </c>
      <c r="C236" s="833" t="s">
        <v>331</v>
      </c>
      <c r="D236" s="833" t="s">
        <v>332</v>
      </c>
      <c r="E236" s="833" t="s">
        <v>52</v>
      </c>
      <c r="F236" s="833" t="s">
        <v>48</v>
      </c>
      <c r="G236" s="937">
        <v>2719</v>
      </c>
      <c r="H236" s="430">
        <v>1335</v>
      </c>
      <c r="I236" s="939">
        <v>169800</v>
      </c>
      <c r="J236" s="673">
        <v>83400</v>
      </c>
      <c r="K236" s="941"/>
      <c r="L236" s="931">
        <f t="shared" ref="L236" si="67">$H$3</f>
        <v>0</v>
      </c>
      <c r="M236" s="933">
        <f t="shared" ref="M236" si="68">G236*(100%-$H$3)</f>
        <v>2719</v>
      </c>
      <c r="N236" s="430">
        <f t="shared" si="53"/>
        <v>1335</v>
      </c>
      <c r="O236" s="935">
        <f t="shared" si="54"/>
        <v>0</v>
      </c>
      <c r="P236" s="484" t="s">
        <v>107</v>
      </c>
      <c r="Q236" s="514">
        <v>0.17</v>
      </c>
      <c r="R236" s="503">
        <v>17</v>
      </c>
      <c r="S236" s="47"/>
      <c r="T236" s="47"/>
      <c r="U236" s="74"/>
      <c r="V236" s="74"/>
      <c r="W236" s="74"/>
      <c r="X236" s="74"/>
      <c r="Y236" s="47"/>
      <c r="Z236" s="47"/>
      <c r="AA236" s="47"/>
      <c r="AB236" s="47"/>
      <c r="AC236" s="47"/>
      <c r="AD236" s="47"/>
      <c r="AE236" s="47"/>
      <c r="AF236" s="47"/>
      <c r="AG236" s="47"/>
      <c r="AH236" s="47"/>
      <c r="AI236" s="47"/>
      <c r="AJ236" s="47"/>
      <c r="AK236" s="47"/>
      <c r="AL236" s="47"/>
      <c r="AM236" s="47"/>
      <c r="AN236" s="47"/>
      <c r="AO236" s="47"/>
      <c r="AP236" s="47"/>
      <c r="AQ236" s="47"/>
      <c r="AR236" s="47"/>
      <c r="AS236" s="47"/>
    </row>
    <row r="237" spans="1:45" s="7" customFormat="1" ht="18" customHeight="1">
      <c r="A237" s="434" t="s">
        <v>1474</v>
      </c>
      <c r="B237" s="435" t="s">
        <v>1387</v>
      </c>
      <c r="C237" s="835"/>
      <c r="D237" s="835"/>
      <c r="E237" s="835"/>
      <c r="F237" s="835"/>
      <c r="G237" s="938"/>
      <c r="H237" s="430">
        <v>1384</v>
      </c>
      <c r="I237" s="940"/>
      <c r="J237" s="673">
        <v>86400</v>
      </c>
      <c r="K237" s="942"/>
      <c r="L237" s="932"/>
      <c r="M237" s="934"/>
      <c r="N237" s="430">
        <f t="shared" si="53"/>
        <v>1384</v>
      </c>
      <c r="O237" s="936"/>
      <c r="P237" s="516" t="s">
        <v>103</v>
      </c>
      <c r="Q237" s="514">
        <v>0.23799999999999999</v>
      </c>
      <c r="R237" s="294">
        <v>40</v>
      </c>
      <c r="S237" s="47"/>
      <c r="T237" s="47"/>
      <c r="U237" s="74"/>
      <c r="V237" s="74"/>
      <c r="W237" s="74"/>
      <c r="X237" s="74"/>
      <c r="Y237" s="47"/>
      <c r="Z237" s="47"/>
      <c r="AA237" s="47"/>
      <c r="AB237" s="47"/>
      <c r="AC237" s="47"/>
      <c r="AD237" s="47"/>
      <c r="AE237" s="47"/>
      <c r="AF237" s="47"/>
      <c r="AG237" s="47"/>
      <c r="AH237" s="47"/>
      <c r="AI237" s="47"/>
      <c r="AJ237" s="47"/>
      <c r="AK237" s="47"/>
      <c r="AL237" s="47"/>
      <c r="AM237" s="47"/>
      <c r="AN237" s="47"/>
      <c r="AO237" s="47"/>
      <c r="AP237" s="47"/>
      <c r="AQ237" s="47"/>
      <c r="AR237" s="47"/>
      <c r="AS237" s="47"/>
    </row>
    <row r="238" spans="1:45" s="7" customFormat="1" ht="18" customHeight="1">
      <c r="A238" s="428" t="s">
        <v>1388</v>
      </c>
      <c r="B238" s="429" t="s">
        <v>935</v>
      </c>
      <c r="C238" s="833" t="s">
        <v>333</v>
      </c>
      <c r="D238" s="833" t="s">
        <v>334</v>
      </c>
      <c r="E238" s="833" t="s">
        <v>45</v>
      </c>
      <c r="F238" s="833" t="s">
        <v>46</v>
      </c>
      <c r="G238" s="937">
        <v>3098</v>
      </c>
      <c r="H238" s="430">
        <v>1451</v>
      </c>
      <c r="I238" s="939">
        <v>193400</v>
      </c>
      <c r="J238" s="673">
        <v>90600</v>
      </c>
      <c r="K238" s="941"/>
      <c r="L238" s="931">
        <f t="shared" ref="L238" si="69">$H$3</f>
        <v>0</v>
      </c>
      <c r="M238" s="933">
        <f t="shared" ref="M238" si="70">G238*(100%-$H$3)</f>
        <v>3098</v>
      </c>
      <c r="N238" s="430">
        <f t="shared" si="53"/>
        <v>1451</v>
      </c>
      <c r="O238" s="935">
        <f t="shared" si="54"/>
        <v>0</v>
      </c>
      <c r="P238" s="484" t="s">
        <v>107</v>
      </c>
      <c r="Q238" s="514">
        <v>0.17</v>
      </c>
      <c r="R238" s="503">
        <v>17</v>
      </c>
      <c r="S238" s="47"/>
      <c r="T238" s="47"/>
      <c r="U238" s="74"/>
      <c r="V238" s="74"/>
      <c r="W238" s="74"/>
      <c r="X238" s="74"/>
      <c r="Y238" s="47"/>
      <c r="Z238" s="47"/>
      <c r="AA238" s="47"/>
      <c r="AB238" s="47"/>
      <c r="AC238" s="47"/>
      <c r="AD238" s="47"/>
      <c r="AE238" s="47"/>
      <c r="AF238" s="47"/>
      <c r="AG238" s="47"/>
      <c r="AH238" s="47"/>
      <c r="AI238" s="47"/>
      <c r="AJ238" s="47"/>
      <c r="AK238" s="47"/>
      <c r="AL238" s="47"/>
      <c r="AM238" s="47"/>
      <c r="AN238" s="47"/>
      <c r="AO238" s="47"/>
      <c r="AP238" s="47"/>
      <c r="AQ238" s="47"/>
      <c r="AR238" s="47"/>
      <c r="AS238" s="47"/>
    </row>
    <row r="239" spans="1:45" s="7" customFormat="1" ht="18" customHeight="1">
      <c r="A239" s="434" t="s">
        <v>1290</v>
      </c>
      <c r="B239" s="435" t="s">
        <v>690</v>
      </c>
      <c r="C239" s="835"/>
      <c r="D239" s="835"/>
      <c r="E239" s="835"/>
      <c r="F239" s="835"/>
      <c r="G239" s="938"/>
      <c r="H239" s="430">
        <v>1647</v>
      </c>
      <c r="I239" s="940"/>
      <c r="J239" s="673">
        <v>102800</v>
      </c>
      <c r="K239" s="942"/>
      <c r="L239" s="932"/>
      <c r="M239" s="934"/>
      <c r="N239" s="430">
        <f t="shared" si="53"/>
        <v>1647</v>
      </c>
      <c r="O239" s="936"/>
      <c r="P239" s="516" t="s">
        <v>100</v>
      </c>
      <c r="Q239" s="514">
        <v>0.23799999999999999</v>
      </c>
      <c r="R239" s="296">
        <v>44</v>
      </c>
      <c r="S239" s="47"/>
      <c r="T239" s="47"/>
      <c r="U239" s="74"/>
      <c r="V239" s="74"/>
      <c r="W239" s="74"/>
      <c r="X239" s="74"/>
      <c r="Y239" s="47"/>
      <c r="Z239" s="47"/>
      <c r="AA239" s="47"/>
      <c r="AB239" s="47"/>
      <c r="AC239" s="47"/>
      <c r="AD239" s="47"/>
      <c r="AE239" s="47"/>
      <c r="AF239" s="47"/>
      <c r="AG239" s="47"/>
      <c r="AH239" s="47"/>
      <c r="AI239" s="47"/>
      <c r="AJ239" s="47"/>
      <c r="AK239" s="47"/>
      <c r="AL239" s="47"/>
      <c r="AM239" s="47"/>
      <c r="AN239" s="47"/>
      <c r="AO239" s="47"/>
      <c r="AP239" s="47"/>
      <c r="AQ239" s="47"/>
      <c r="AR239" s="47"/>
      <c r="AS239" s="47"/>
    </row>
    <row r="240" spans="1:45" s="7" customFormat="1" ht="18" customHeight="1">
      <c r="A240" s="428" t="s">
        <v>1392</v>
      </c>
      <c r="B240" s="429" t="s">
        <v>935</v>
      </c>
      <c r="C240" s="833" t="s">
        <v>333</v>
      </c>
      <c r="D240" s="833" t="s">
        <v>334</v>
      </c>
      <c r="E240" s="833" t="s">
        <v>45</v>
      </c>
      <c r="F240" s="833" t="s">
        <v>46</v>
      </c>
      <c r="G240" s="937">
        <v>3041</v>
      </c>
      <c r="H240" s="430">
        <v>1451</v>
      </c>
      <c r="I240" s="939">
        <v>189900</v>
      </c>
      <c r="J240" s="673">
        <v>90600</v>
      </c>
      <c r="K240" s="941"/>
      <c r="L240" s="931">
        <f t="shared" ref="L240" si="71">$H$3</f>
        <v>0</v>
      </c>
      <c r="M240" s="933">
        <f t="shared" ref="M240" si="72">G240*(100%-$H$3)</f>
        <v>3041</v>
      </c>
      <c r="N240" s="430">
        <f t="shared" si="53"/>
        <v>1451</v>
      </c>
      <c r="O240" s="935">
        <f t="shared" si="54"/>
        <v>0</v>
      </c>
      <c r="P240" s="484" t="s">
        <v>107</v>
      </c>
      <c r="Q240" s="514">
        <v>0.17</v>
      </c>
      <c r="R240" s="503">
        <v>17</v>
      </c>
      <c r="S240" s="47"/>
      <c r="T240" s="47"/>
      <c r="U240" s="74"/>
      <c r="V240" s="74"/>
      <c r="W240" s="74"/>
      <c r="X240" s="74"/>
      <c r="Y240" s="47"/>
      <c r="Z240" s="47"/>
      <c r="AA240" s="47"/>
      <c r="AB240" s="47"/>
      <c r="AC240" s="47"/>
      <c r="AD240" s="47"/>
      <c r="AE240" s="47"/>
      <c r="AF240" s="47"/>
      <c r="AG240" s="47"/>
      <c r="AH240" s="47"/>
      <c r="AI240" s="47"/>
      <c r="AJ240" s="47"/>
      <c r="AK240" s="47"/>
      <c r="AL240" s="47"/>
      <c r="AM240" s="47"/>
      <c r="AN240" s="47"/>
      <c r="AO240" s="47"/>
      <c r="AP240" s="47"/>
      <c r="AQ240" s="47"/>
      <c r="AR240" s="47"/>
      <c r="AS240" s="47"/>
    </row>
    <row r="241" spans="1:45" s="7" customFormat="1" ht="18" customHeight="1">
      <c r="A241" s="434" t="s">
        <v>1289</v>
      </c>
      <c r="B241" s="435" t="s">
        <v>1389</v>
      </c>
      <c r="C241" s="835"/>
      <c r="D241" s="835"/>
      <c r="E241" s="835"/>
      <c r="F241" s="835"/>
      <c r="G241" s="938"/>
      <c r="H241" s="430">
        <v>1590</v>
      </c>
      <c r="I241" s="940"/>
      <c r="J241" s="673">
        <v>99300</v>
      </c>
      <c r="K241" s="942"/>
      <c r="L241" s="932"/>
      <c r="M241" s="934"/>
      <c r="N241" s="430">
        <f t="shared" si="53"/>
        <v>1590</v>
      </c>
      <c r="O241" s="936"/>
      <c r="P241" s="516" t="s">
        <v>100</v>
      </c>
      <c r="Q241" s="514">
        <v>0.23799999999999999</v>
      </c>
      <c r="R241" s="296">
        <v>44</v>
      </c>
      <c r="S241" s="47"/>
      <c r="T241" s="47"/>
      <c r="U241" s="74"/>
      <c r="V241" s="74"/>
      <c r="W241" s="74"/>
      <c r="X241" s="74"/>
      <c r="Y241" s="47"/>
      <c r="Z241" s="47"/>
      <c r="AA241" s="47"/>
      <c r="AB241" s="47"/>
      <c r="AC241" s="47"/>
      <c r="AD241" s="47"/>
      <c r="AE241" s="47"/>
      <c r="AF241" s="47"/>
      <c r="AG241" s="47"/>
      <c r="AH241" s="47"/>
      <c r="AI241" s="47"/>
      <c r="AJ241" s="47"/>
      <c r="AK241" s="47"/>
      <c r="AL241" s="47"/>
      <c r="AM241" s="47"/>
      <c r="AN241" s="47"/>
      <c r="AO241" s="47"/>
      <c r="AP241" s="47"/>
      <c r="AQ241" s="47"/>
      <c r="AR241" s="47"/>
      <c r="AS241" s="47"/>
    </row>
    <row r="242" spans="1:45" s="7" customFormat="1" ht="18" customHeight="1">
      <c r="A242" s="428" t="s">
        <v>1393</v>
      </c>
      <c r="B242" s="429" t="s">
        <v>935</v>
      </c>
      <c r="C242" s="833" t="s">
        <v>333</v>
      </c>
      <c r="D242" s="833" t="s">
        <v>334</v>
      </c>
      <c r="E242" s="833" t="s">
        <v>45</v>
      </c>
      <c r="F242" s="833" t="s">
        <v>46</v>
      </c>
      <c r="G242" s="937">
        <v>2839</v>
      </c>
      <c r="H242" s="430">
        <v>1451</v>
      </c>
      <c r="I242" s="939">
        <v>177300</v>
      </c>
      <c r="J242" s="673">
        <v>90600</v>
      </c>
      <c r="K242" s="941"/>
      <c r="L242" s="931">
        <f t="shared" ref="L242" si="73">$H$3</f>
        <v>0</v>
      </c>
      <c r="M242" s="933">
        <f t="shared" ref="M242" si="74">G242*(100%-$H$3)</f>
        <v>2839</v>
      </c>
      <c r="N242" s="430">
        <f t="shared" si="53"/>
        <v>1451</v>
      </c>
      <c r="O242" s="935">
        <f t="shared" si="54"/>
        <v>0</v>
      </c>
      <c r="P242" s="484" t="s">
        <v>107</v>
      </c>
      <c r="Q242" s="514">
        <v>0.17</v>
      </c>
      <c r="R242" s="503">
        <v>17</v>
      </c>
      <c r="S242" s="47"/>
      <c r="T242" s="47"/>
      <c r="U242" s="74"/>
      <c r="V242" s="74"/>
      <c r="W242" s="74"/>
      <c r="X242" s="74"/>
      <c r="Y242" s="47"/>
      <c r="Z242" s="47"/>
      <c r="AA242" s="47"/>
      <c r="AB242" s="47"/>
      <c r="AC242" s="47"/>
      <c r="AD242" s="47"/>
      <c r="AE242" s="47"/>
      <c r="AF242" s="47"/>
      <c r="AG242" s="47"/>
      <c r="AH242" s="47"/>
      <c r="AI242" s="47"/>
      <c r="AJ242" s="47"/>
      <c r="AK242" s="47"/>
      <c r="AL242" s="47"/>
      <c r="AM242" s="47"/>
      <c r="AN242" s="47"/>
      <c r="AO242" s="47"/>
      <c r="AP242" s="47"/>
      <c r="AQ242" s="47"/>
      <c r="AR242" s="47"/>
      <c r="AS242" s="47"/>
    </row>
    <row r="243" spans="1:45" s="7" customFormat="1" ht="18" customHeight="1">
      <c r="A243" s="434" t="s">
        <v>1288</v>
      </c>
      <c r="B243" s="435" t="s">
        <v>1390</v>
      </c>
      <c r="C243" s="835"/>
      <c r="D243" s="835"/>
      <c r="E243" s="835"/>
      <c r="F243" s="835"/>
      <c r="G243" s="938"/>
      <c r="H243" s="430">
        <v>1388</v>
      </c>
      <c r="I243" s="940"/>
      <c r="J243" s="673">
        <v>86700</v>
      </c>
      <c r="K243" s="942"/>
      <c r="L243" s="932"/>
      <c r="M243" s="934"/>
      <c r="N243" s="430">
        <f t="shared" si="53"/>
        <v>1388</v>
      </c>
      <c r="O243" s="936"/>
      <c r="P243" s="516" t="s">
        <v>100</v>
      </c>
      <c r="Q243" s="514">
        <v>0.23799999999999999</v>
      </c>
      <c r="R243" s="296">
        <v>44</v>
      </c>
      <c r="S243" s="47"/>
      <c r="T243" s="47"/>
      <c r="U243" s="74"/>
      <c r="V243" s="74"/>
      <c r="W243" s="74"/>
      <c r="X243" s="74"/>
      <c r="Y243" s="47"/>
      <c r="Z243" s="47"/>
      <c r="AA243" s="47"/>
      <c r="AB243" s="47"/>
      <c r="AC243" s="47"/>
      <c r="AD243" s="47"/>
      <c r="AE243" s="47"/>
      <c r="AF243" s="47"/>
      <c r="AG243" s="47"/>
      <c r="AH243" s="47"/>
      <c r="AI243" s="47"/>
      <c r="AJ243" s="47"/>
      <c r="AK243" s="47"/>
      <c r="AL243" s="47"/>
      <c r="AM243" s="47"/>
      <c r="AN243" s="47"/>
      <c r="AO243" s="47"/>
      <c r="AP243" s="47"/>
      <c r="AQ243" s="47"/>
      <c r="AR243" s="47"/>
      <c r="AS243" s="47"/>
    </row>
    <row r="244" spans="1:45" s="7" customFormat="1" ht="18" customHeight="1">
      <c r="A244" s="428" t="s">
        <v>1394</v>
      </c>
      <c r="B244" s="429" t="s">
        <v>935</v>
      </c>
      <c r="C244" s="833" t="s">
        <v>333</v>
      </c>
      <c r="D244" s="833" t="s">
        <v>334</v>
      </c>
      <c r="E244" s="833" t="s">
        <v>45</v>
      </c>
      <c r="F244" s="833" t="s">
        <v>46</v>
      </c>
      <c r="G244" s="937">
        <v>2953</v>
      </c>
      <c r="H244" s="430">
        <v>1451</v>
      </c>
      <c r="I244" s="939">
        <v>184400</v>
      </c>
      <c r="J244" s="673">
        <v>90600</v>
      </c>
      <c r="K244" s="941"/>
      <c r="L244" s="931">
        <f t="shared" ref="L244" si="75">$H$3</f>
        <v>0</v>
      </c>
      <c r="M244" s="933">
        <f t="shared" ref="M244" si="76">G244*(100%-$H$3)</f>
        <v>2953</v>
      </c>
      <c r="N244" s="430">
        <f t="shared" si="53"/>
        <v>1451</v>
      </c>
      <c r="O244" s="935">
        <f t="shared" si="54"/>
        <v>0</v>
      </c>
      <c r="P244" s="484" t="s">
        <v>107</v>
      </c>
      <c r="Q244" s="514">
        <v>0.17</v>
      </c>
      <c r="R244" s="503">
        <v>17</v>
      </c>
      <c r="S244" s="47"/>
      <c r="T244" s="47"/>
      <c r="U244" s="74"/>
      <c r="V244" s="74"/>
      <c r="W244" s="74"/>
      <c r="X244" s="74"/>
      <c r="Y244" s="47"/>
      <c r="Z244" s="47"/>
      <c r="AA244" s="47"/>
      <c r="AB244" s="47"/>
      <c r="AC244" s="47"/>
      <c r="AD244" s="47"/>
      <c r="AE244" s="47"/>
      <c r="AF244" s="47"/>
      <c r="AG244" s="47"/>
      <c r="AH244" s="47"/>
      <c r="AI244" s="47"/>
      <c r="AJ244" s="47"/>
      <c r="AK244" s="47"/>
      <c r="AL244" s="47"/>
      <c r="AM244" s="47"/>
      <c r="AN244" s="47"/>
      <c r="AO244" s="47"/>
      <c r="AP244" s="47"/>
      <c r="AQ244" s="47"/>
      <c r="AR244" s="47"/>
      <c r="AS244" s="47"/>
    </row>
    <row r="245" spans="1:45" s="7" customFormat="1" ht="18" customHeight="1">
      <c r="A245" s="434" t="s">
        <v>1474</v>
      </c>
      <c r="B245" s="435" t="s">
        <v>1391</v>
      </c>
      <c r="C245" s="835"/>
      <c r="D245" s="835"/>
      <c r="E245" s="835"/>
      <c r="F245" s="835"/>
      <c r="G245" s="938"/>
      <c r="H245" s="430">
        <v>1502</v>
      </c>
      <c r="I245" s="940"/>
      <c r="J245" s="673">
        <v>93800</v>
      </c>
      <c r="K245" s="942"/>
      <c r="L245" s="932"/>
      <c r="M245" s="934"/>
      <c r="N245" s="430">
        <f t="shared" si="53"/>
        <v>1502</v>
      </c>
      <c r="O245" s="936"/>
      <c r="P245" s="516" t="s">
        <v>100</v>
      </c>
      <c r="Q245" s="514">
        <v>0.23799999999999999</v>
      </c>
      <c r="R245" s="296">
        <v>44</v>
      </c>
      <c r="S245" s="47"/>
      <c r="T245" s="47"/>
      <c r="U245" s="74"/>
      <c r="V245" s="74"/>
      <c r="W245" s="74"/>
      <c r="X245" s="74"/>
      <c r="Y245" s="47"/>
      <c r="Z245" s="47"/>
      <c r="AA245" s="47"/>
      <c r="AB245" s="47"/>
      <c r="AC245" s="47"/>
      <c r="AD245" s="47"/>
      <c r="AE245" s="47"/>
      <c r="AF245" s="47"/>
      <c r="AG245" s="47"/>
      <c r="AH245" s="47"/>
      <c r="AI245" s="47"/>
      <c r="AJ245" s="47"/>
      <c r="AK245" s="47"/>
      <c r="AL245" s="47"/>
      <c r="AM245" s="47"/>
      <c r="AN245" s="47"/>
      <c r="AO245" s="47"/>
      <c r="AP245" s="47"/>
      <c r="AQ245" s="47"/>
      <c r="AR245" s="47"/>
      <c r="AS245" s="47"/>
    </row>
    <row r="246" spans="1:45" s="7" customFormat="1" ht="28.9" customHeight="1">
      <c r="A246" s="811" t="s">
        <v>1667</v>
      </c>
      <c r="B246" s="717"/>
      <c r="C246" s="717"/>
      <c r="D246" s="717"/>
      <c r="E246" s="717"/>
      <c r="F246" s="717"/>
      <c r="G246" s="717"/>
      <c r="H246" s="717"/>
      <c r="I246" s="717"/>
      <c r="J246" s="717"/>
      <c r="K246" s="717"/>
      <c r="L246" s="717"/>
      <c r="M246" s="717"/>
      <c r="N246" s="717"/>
      <c r="O246" s="120"/>
      <c r="P246" s="121"/>
      <c r="Q246" s="121"/>
      <c r="R246" s="253"/>
      <c r="S246" s="47"/>
      <c r="T246" s="47"/>
      <c r="U246" s="74"/>
      <c r="V246" s="74"/>
      <c r="W246" s="74"/>
      <c r="X246" s="74"/>
      <c r="Y246" s="47"/>
      <c r="Z246" s="47"/>
      <c r="AA246" s="47"/>
      <c r="AB246" s="47"/>
      <c r="AC246" s="47"/>
      <c r="AD246" s="47"/>
      <c r="AE246" s="47"/>
      <c r="AF246" s="47"/>
      <c r="AG246" s="47"/>
      <c r="AH246" s="47"/>
      <c r="AI246" s="47"/>
      <c r="AJ246" s="47"/>
      <c r="AK246" s="47"/>
      <c r="AL246" s="47"/>
      <c r="AM246" s="47"/>
      <c r="AN246" s="47"/>
      <c r="AO246" s="47"/>
      <c r="AP246" s="47"/>
      <c r="AQ246" s="47"/>
      <c r="AR246" s="47"/>
      <c r="AS246" s="47"/>
    </row>
    <row r="247" spans="1:45" s="7" customFormat="1" ht="29.45" customHeight="1">
      <c r="A247" s="965" t="s">
        <v>552</v>
      </c>
      <c r="B247" s="966"/>
      <c r="C247" s="966"/>
      <c r="D247" s="966"/>
      <c r="E247" s="966"/>
      <c r="F247" s="966"/>
      <c r="G247" s="966"/>
      <c r="H247" s="966"/>
      <c r="I247" s="966"/>
      <c r="J247" s="966"/>
      <c r="K247" s="966"/>
      <c r="L247" s="966"/>
      <c r="M247" s="966"/>
      <c r="N247" s="966"/>
      <c r="O247" s="966"/>
      <c r="P247" s="966"/>
      <c r="Q247" s="967"/>
      <c r="R247" s="47"/>
      <c r="S247" s="47"/>
      <c r="T247" s="74"/>
      <c r="U247" s="47"/>
      <c r="V247" s="47"/>
      <c r="W247" s="47"/>
      <c r="X247" s="47"/>
      <c r="Y247" s="47"/>
      <c r="Z247" s="47"/>
      <c r="AA247" s="47"/>
      <c r="AB247" s="47"/>
      <c r="AC247" s="47"/>
      <c r="AD247" s="47"/>
      <c r="AE247" s="47"/>
      <c r="AF247" s="47"/>
      <c r="AG247" s="47"/>
      <c r="AH247" s="47"/>
      <c r="AI247" s="47"/>
      <c r="AJ247" s="47"/>
      <c r="AK247" s="47"/>
      <c r="AL247" s="47"/>
      <c r="AM247" s="47"/>
      <c r="AN247" s="47"/>
      <c r="AO247" s="47"/>
      <c r="AP247" s="47"/>
      <c r="AQ247" s="47"/>
      <c r="AR247" s="47"/>
    </row>
    <row r="248" spans="1:45" s="53" customFormat="1" ht="15.75" customHeight="1">
      <c r="A248" s="428" t="s">
        <v>1395</v>
      </c>
      <c r="B248" s="429" t="s">
        <v>822</v>
      </c>
      <c r="C248" s="962" t="s">
        <v>417</v>
      </c>
      <c r="D248" s="962" t="s">
        <v>418</v>
      </c>
      <c r="E248" s="974" t="s">
        <v>419</v>
      </c>
      <c r="F248" s="974" t="s">
        <v>420</v>
      </c>
      <c r="G248" s="690">
        <v>2087</v>
      </c>
      <c r="H248" s="430">
        <v>792</v>
      </c>
      <c r="I248" s="799">
        <v>130400</v>
      </c>
      <c r="J248" s="673">
        <v>49500</v>
      </c>
      <c r="K248" s="941"/>
      <c r="L248" s="931">
        <f>$H$3</f>
        <v>0</v>
      </c>
      <c r="M248" s="802">
        <f>G248*(100%-$H$3)</f>
        <v>2087</v>
      </c>
      <c r="N248" s="584">
        <f>H248*(100%-$H$3)</f>
        <v>792</v>
      </c>
      <c r="O248" s="945">
        <f>K248*M248</f>
        <v>0</v>
      </c>
      <c r="P248" s="516" t="s">
        <v>113</v>
      </c>
      <c r="Q248" s="514">
        <v>0.12</v>
      </c>
      <c r="R248" s="503">
        <v>19</v>
      </c>
      <c r="S248" s="52"/>
      <c r="T248" s="47"/>
      <c r="U248" s="74"/>
      <c r="V248" s="74"/>
      <c r="W248" s="74"/>
      <c r="X248" s="74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</row>
    <row r="249" spans="1:45" s="53" customFormat="1" ht="15.75" customHeight="1">
      <c r="A249" s="522"/>
      <c r="B249" s="435" t="s">
        <v>1239</v>
      </c>
      <c r="C249" s="963"/>
      <c r="D249" s="963"/>
      <c r="E249" s="975"/>
      <c r="F249" s="975"/>
      <c r="G249" s="973"/>
      <c r="H249" s="430">
        <v>89</v>
      </c>
      <c r="I249" s="800"/>
      <c r="J249" s="673">
        <v>5600</v>
      </c>
      <c r="K249" s="960"/>
      <c r="L249" s="961"/>
      <c r="M249" s="802"/>
      <c r="N249" s="584">
        <f t="shared" ref="N249:N312" si="77">H249*(100%-$H$3)</f>
        <v>89</v>
      </c>
      <c r="O249" s="946"/>
      <c r="P249" s="589" t="s">
        <v>425</v>
      </c>
      <c r="Q249" s="576">
        <v>1.7999999999999999E-2</v>
      </c>
      <c r="R249" s="503">
        <v>4.5</v>
      </c>
      <c r="S249" s="52"/>
      <c r="T249" s="47"/>
      <c r="U249" s="74"/>
      <c r="V249" s="74"/>
      <c r="W249" s="74"/>
      <c r="X249" s="74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</row>
    <row r="250" spans="1:45" s="53" customFormat="1" ht="15.75" customHeight="1">
      <c r="A250" s="434" t="s">
        <v>1290</v>
      </c>
      <c r="B250" s="429" t="s">
        <v>691</v>
      </c>
      <c r="C250" s="964"/>
      <c r="D250" s="964"/>
      <c r="E250" s="976"/>
      <c r="F250" s="976"/>
      <c r="G250" s="691"/>
      <c r="H250" s="430">
        <v>1206</v>
      </c>
      <c r="I250" s="801"/>
      <c r="J250" s="673">
        <v>75300</v>
      </c>
      <c r="K250" s="942"/>
      <c r="L250" s="932"/>
      <c r="M250" s="802"/>
      <c r="N250" s="584">
        <f t="shared" si="77"/>
        <v>1206</v>
      </c>
      <c r="O250" s="947"/>
      <c r="P250" s="516" t="s">
        <v>118</v>
      </c>
      <c r="Q250" s="514">
        <v>0.23</v>
      </c>
      <c r="R250" s="504">
        <v>22</v>
      </c>
      <c r="S250" s="52"/>
      <c r="T250" s="47"/>
      <c r="U250" s="74"/>
      <c r="V250" s="74"/>
      <c r="W250" s="74"/>
      <c r="X250" s="74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</row>
    <row r="251" spans="1:45" s="53" customFormat="1" ht="15.75" customHeight="1">
      <c r="A251" s="428" t="s">
        <v>1396</v>
      </c>
      <c r="B251" s="435" t="s">
        <v>822</v>
      </c>
      <c r="C251" s="962" t="s">
        <v>417</v>
      </c>
      <c r="D251" s="962" t="s">
        <v>418</v>
      </c>
      <c r="E251" s="974" t="s">
        <v>419</v>
      </c>
      <c r="F251" s="974" t="s">
        <v>420</v>
      </c>
      <c r="G251" s="690">
        <v>2030</v>
      </c>
      <c r="H251" s="430">
        <v>792</v>
      </c>
      <c r="I251" s="799">
        <v>126800</v>
      </c>
      <c r="J251" s="673">
        <v>49500</v>
      </c>
      <c r="K251" s="941"/>
      <c r="L251" s="931">
        <f t="shared" ref="L251" si="78">$H$3</f>
        <v>0</v>
      </c>
      <c r="M251" s="802">
        <f t="shared" ref="M251" si="79">G251*(100%-$H$3)</f>
        <v>2030</v>
      </c>
      <c r="N251" s="584">
        <f t="shared" si="77"/>
        <v>792</v>
      </c>
      <c r="O251" s="945">
        <f t="shared" ref="O251" si="80">K251*M251</f>
        <v>0</v>
      </c>
      <c r="P251" s="516" t="s">
        <v>113</v>
      </c>
      <c r="Q251" s="514">
        <v>0.12</v>
      </c>
      <c r="R251" s="503">
        <v>19</v>
      </c>
      <c r="S251" s="52"/>
      <c r="T251" s="47"/>
      <c r="U251" s="74"/>
      <c r="V251" s="74"/>
      <c r="W251" s="74"/>
      <c r="X251" s="74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</row>
    <row r="252" spans="1:45" s="53" customFormat="1" ht="15.75" customHeight="1">
      <c r="A252" s="522"/>
      <c r="B252" s="429" t="s">
        <v>1239</v>
      </c>
      <c r="C252" s="963"/>
      <c r="D252" s="963"/>
      <c r="E252" s="975"/>
      <c r="F252" s="975"/>
      <c r="G252" s="973"/>
      <c r="H252" s="430">
        <v>89</v>
      </c>
      <c r="I252" s="800"/>
      <c r="J252" s="673">
        <v>5600</v>
      </c>
      <c r="K252" s="960"/>
      <c r="L252" s="961"/>
      <c r="M252" s="802"/>
      <c r="N252" s="584">
        <f t="shared" si="77"/>
        <v>89</v>
      </c>
      <c r="O252" s="946"/>
      <c r="P252" s="589" t="s">
        <v>425</v>
      </c>
      <c r="Q252" s="576">
        <v>1.7999999999999999E-2</v>
      </c>
      <c r="R252" s="503">
        <v>4.5</v>
      </c>
      <c r="S252" s="52"/>
      <c r="T252" s="47"/>
      <c r="U252" s="74"/>
      <c r="V252" s="74"/>
      <c r="W252" s="74"/>
      <c r="X252" s="74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</row>
    <row r="253" spans="1:45" s="53" customFormat="1" ht="15.75" customHeight="1">
      <c r="A253" s="434" t="s">
        <v>1289</v>
      </c>
      <c r="B253" s="435" t="s">
        <v>1399</v>
      </c>
      <c r="C253" s="964"/>
      <c r="D253" s="964"/>
      <c r="E253" s="976"/>
      <c r="F253" s="976"/>
      <c r="G253" s="691"/>
      <c r="H253" s="430">
        <v>1149</v>
      </c>
      <c r="I253" s="801"/>
      <c r="J253" s="673">
        <v>71700</v>
      </c>
      <c r="K253" s="942"/>
      <c r="L253" s="932"/>
      <c r="M253" s="802"/>
      <c r="N253" s="584">
        <f t="shared" si="77"/>
        <v>1149</v>
      </c>
      <c r="O253" s="947"/>
      <c r="P253" s="516" t="s">
        <v>118</v>
      </c>
      <c r="Q253" s="514">
        <v>0.23</v>
      </c>
      <c r="R253" s="504">
        <v>22</v>
      </c>
      <c r="S253" s="52"/>
      <c r="T253" s="47"/>
      <c r="U253" s="74"/>
      <c r="V253" s="74"/>
      <c r="W253" s="74"/>
      <c r="X253" s="74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</row>
    <row r="254" spans="1:45" s="53" customFormat="1" ht="15.75" customHeight="1">
      <c r="A254" s="428" t="s">
        <v>1397</v>
      </c>
      <c r="B254" s="429" t="s">
        <v>822</v>
      </c>
      <c r="C254" s="962" t="s">
        <v>417</v>
      </c>
      <c r="D254" s="962" t="s">
        <v>418</v>
      </c>
      <c r="E254" s="974" t="s">
        <v>419</v>
      </c>
      <c r="F254" s="974" t="s">
        <v>420</v>
      </c>
      <c r="G254" s="690">
        <v>1828</v>
      </c>
      <c r="H254" s="430">
        <v>792</v>
      </c>
      <c r="I254" s="799">
        <v>114200</v>
      </c>
      <c r="J254" s="673">
        <v>49500</v>
      </c>
      <c r="K254" s="941"/>
      <c r="L254" s="931">
        <f t="shared" ref="L254" si="81">$H$3</f>
        <v>0</v>
      </c>
      <c r="M254" s="802">
        <f t="shared" ref="M254" si="82">G254*(100%-$H$3)</f>
        <v>1828</v>
      </c>
      <c r="N254" s="584">
        <f t="shared" si="77"/>
        <v>792</v>
      </c>
      <c r="O254" s="945">
        <f t="shared" ref="O254" si="83">K254*M254</f>
        <v>0</v>
      </c>
      <c r="P254" s="516" t="s">
        <v>113</v>
      </c>
      <c r="Q254" s="514">
        <v>0.12</v>
      </c>
      <c r="R254" s="503">
        <v>19</v>
      </c>
      <c r="S254" s="52"/>
      <c r="T254" s="47"/>
      <c r="U254" s="74"/>
      <c r="V254" s="74"/>
      <c r="W254" s="74"/>
      <c r="X254" s="74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</row>
    <row r="255" spans="1:45" s="53" customFormat="1" ht="15.75" customHeight="1">
      <c r="A255" s="522"/>
      <c r="B255" s="435" t="s">
        <v>1239</v>
      </c>
      <c r="C255" s="963"/>
      <c r="D255" s="963"/>
      <c r="E255" s="975"/>
      <c r="F255" s="975"/>
      <c r="G255" s="973"/>
      <c r="H255" s="430">
        <v>89</v>
      </c>
      <c r="I255" s="800"/>
      <c r="J255" s="673">
        <v>5600</v>
      </c>
      <c r="K255" s="960"/>
      <c r="L255" s="961"/>
      <c r="M255" s="802"/>
      <c r="N255" s="584">
        <f t="shared" si="77"/>
        <v>89</v>
      </c>
      <c r="O255" s="946"/>
      <c r="P255" s="589" t="s">
        <v>425</v>
      </c>
      <c r="Q255" s="576">
        <v>1.7999999999999999E-2</v>
      </c>
      <c r="R255" s="503">
        <v>4.5</v>
      </c>
      <c r="S255" s="52"/>
      <c r="T255" s="47"/>
      <c r="U255" s="74"/>
      <c r="V255" s="74"/>
      <c r="W255" s="74"/>
      <c r="X255" s="74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</row>
    <row r="256" spans="1:45" s="53" customFormat="1" ht="15.75" customHeight="1">
      <c r="A256" s="434" t="s">
        <v>1288</v>
      </c>
      <c r="B256" s="429" t="s">
        <v>1400</v>
      </c>
      <c r="C256" s="964"/>
      <c r="D256" s="964"/>
      <c r="E256" s="976"/>
      <c r="F256" s="976"/>
      <c r="G256" s="691"/>
      <c r="H256" s="430">
        <v>947</v>
      </c>
      <c r="I256" s="801"/>
      <c r="J256" s="673">
        <v>59100</v>
      </c>
      <c r="K256" s="942"/>
      <c r="L256" s="932"/>
      <c r="M256" s="802"/>
      <c r="N256" s="584">
        <f t="shared" si="77"/>
        <v>947</v>
      </c>
      <c r="O256" s="947"/>
      <c r="P256" s="516" t="s">
        <v>118</v>
      </c>
      <c r="Q256" s="514">
        <v>0.23</v>
      </c>
      <c r="R256" s="504">
        <v>22</v>
      </c>
      <c r="S256" s="52"/>
      <c r="T256" s="47"/>
      <c r="U256" s="74"/>
      <c r="V256" s="74"/>
      <c r="W256" s="74"/>
      <c r="X256" s="74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</row>
    <row r="257" spans="1:45" s="53" customFormat="1" ht="15.75" customHeight="1">
      <c r="A257" s="428" t="s">
        <v>1398</v>
      </c>
      <c r="B257" s="435" t="s">
        <v>822</v>
      </c>
      <c r="C257" s="962" t="s">
        <v>417</v>
      </c>
      <c r="D257" s="962" t="s">
        <v>418</v>
      </c>
      <c r="E257" s="974" t="s">
        <v>419</v>
      </c>
      <c r="F257" s="974" t="s">
        <v>420</v>
      </c>
      <c r="G257" s="690">
        <v>1942</v>
      </c>
      <c r="H257" s="430">
        <v>792</v>
      </c>
      <c r="I257" s="799">
        <v>121400</v>
      </c>
      <c r="J257" s="673">
        <v>49500</v>
      </c>
      <c r="K257" s="941"/>
      <c r="L257" s="931">
        <f t="shared" ref="L257" si="84">$H$3</f>
        <v>0</v>
      </c>
      <c r="M257" s="802">
        <f t="shared" ref="M257" si="85">G257*(100%-$H$3)</f>
        <v>1942</v>
      </c>
      <c r="N257" s="584">
        <f t="shared" si="77"/>
        <v>792</v>
      </c>
      <c r="O257" s="945">
        <f t="shared" ref="O257" si="86">K257*M257</f>
        <v>0</v>
      </c>
      <c r="P257" s="516" t="s">
        <v>113</v>
      </c>
      <c r="Q257" s="514">
        <v>0.12</v>
      </c>
      <c r="R257" s="503">
        <v>19</v>
      </c>
      <c r="S257" s="52"/>
      <c r="T257" s="47"/>
      <c r="U257" s="74"/>
      <c r="V257" s="74"/>
      <c r="W257" s="74"/>
      <c r="X257" s="74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</row>
    <row r="258" spans="1:45" s="53" customFormat="1" ht="15.75" customHeight="1">
      <c r="A258" s="522"/>
      <c r="B258" s="429" t="s">
        <v>1239</v>
      </c>
      <c r="C258" s="963"/>
      <c r="D258" s="963"/>
      <c r="E258" s="975"/>
      <c r="F258" s="975"/>
      <c r="G258" s="973"/>
      <c r="H258" s="430">
        <v>89</v>
      </c>
      <c r="I258" s="800"/>
      <c r="J258" s="673">
        <v>5600</v>
      </c>
      <c r="K258" s="960"/>
      <c r="L258" s="961"/>
      <c r="M258" s="802"/>
      <c r="N258" s="584">
        <f t="shared" si="77"/>
        <v>89</v>
      </c>
      <c r="O258" s="946"/>
      <c r="P258" s="589" t="s">
        <v>425</v>
      </c>
      <c r="Q258" s="576">
        <v>1.7999999999999999E-2</v>
      </c>
      <c r="R258" s="503">
        <v>4.5</v>
      </c>
      <c r="S258" s="52"/>
      <c r="T258" s="47"/>
      <c r="U258" s="74"/>
      <c r="V258" s="74"/>
      <c r="W258" s="74"/>
      <c r="X258" s="74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</row>
    <row r="259" spans="1:45" s="53" customFormat="1" ht="15.75" customHeight="1">
      <c r="A259" s="434" t="s">
        <v>1474</v>
      </c>
      <c r="B259" s="435" t="s">
        <v>1401</v>
      </c>
      <c r="C259" s="964"/>
      <c r="D259" s="964"/>
      <c r="E259" s="976"/>
      <c r="F259" s="976"/>
      <c r="G259" s="691"/>
      <c r="H259" s="430">
        <v>1061</v>
      </c>
      <c r="I259" s="801"/>
      <c r="J259" s="673">
        <v>66300</v>
      </c>
      <c r="K259" s="942"/>
      <c r="L259" s="932"/>
      <c r="M259" s="802"/>
      <c r="N259" s="584">
        <f t="shared" si="77"/>
        <v>1061</v>
      </c>
      <c r="O259" s="947"/>
      <c r="P259" s="516" t="s">
        <v>118</v>
      </c>
      <c r="Q259" s="514">
        <v>0.23</v>
      </c>
      <c r="R259" s="504">
        <v>22</v>
      </c>
      <c r="S259" s="52"/>
      <c r="T259" s="47"/>
      <c r="U259" s="74"/>
      <c r="V259" s="74"/>
      <c r="W259" s="74"/>
      <c r="X259" s="74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</row>
    <row r="260" spans="1:45" s="53" customFormat="1" ht="15.75" customHeight="1">
      <c r="A260" s="428" t="s">
        <v>1407</v>
      </c>
      <c r="B260" s="429" t="s">
        <v>824</v>
      </c>
      <c r="C260" s="970" t="s">
        <v>342</v>
      </c>
      <c r="D260" s="970" t="s">
        <v>343</v>
      </c>
      <c r="E260" s="974" t="s">
        <v>421</v>
      </c>
      <c r="F260" s="974" t="s">
        <v>422</v>
      </c>
      <c r="G260" s="690">
        <v>2167</v>
      </c>
      <c r="H260" s="430">
        <v>814</v>
      </c>
      <c r="I260" s="799">
        <v>135300</v>
      </c>
      <c r="J260" s="673">
        <v>50800</v>
      </c>
      <c r="K260" s="941"/>
      <c r="L260" s="931">
        <f t="shared" ref="L260" si="87">$H$3</f>
        <v>0</v>
      </c>
      <c r="M260" s="802">
        <f t="shared" ref="M260" si="88">G260*(100%-$H$3)</f>
        <v>2167</v>
      </c>
      <c r="N260" s="584">
        <f t="shared" si="77"/>
        <v>814</v>
      </c>
      <c r="O260" s="945">
        <f t="shared" ref="O260" si="89">K260*M260</f>
        <v>0</v>
      </c>
      <c r="P260" s="516" t="s">
        <v>113</v>
      </c>
      <c r="Q260" s="514">
        <v>0.12</v>
      </c>
      <c r="R260" s="503">
        <v>19</v>
      </c>
      <c r="S260" s="52"/>
      <c r="T260" s="47"/>
      <c r="U260" s="74"/>
      <c r="V260" s="74"/>
      <c r="W260" s="74"/>
      <c r="X260" s="74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</row>
    <row r="261" spans="1:45" s="53" customFormat="1" ht="15.75" customHeight="1">
      <c r="A261" s="522"/>
      <c r="B261" s="435" t="s">
        <v>1239</v>
      </c>
      <c r="C261" s="971"/>
      <c r="D261" s="971"/>
      <c r="E261" s="975"/>
      <c r="F261" s="975"/>
      <c r="G261" s="973"/>
      <c r="H261" s="430">
        <v>89</v>
      </c>
      <c r="I261" s="800"/>
      <c r="J261" s="673">
        <v>5600</v>
      </c>
      <c r="K261" s="960"/>
      <c r="L261" s="961"/>
      <c r="M261" s="802"/>
      <c r="N261" s="584">
        <f t="shared" si="77"/>
        <v>89</v>
      </c>
      <c r="O261" s="946"/>
      <c r="P261" s="589" t="s">
        <v>425</v>
      </c>
      <c r="Q261" s="576">
        <v>1.7999999999999999E-2</v>
      </c>
      <c r="R261" s="503">
        <v>4.5</v>
      </c>
      <c r="S261" s="52"/>
      <c r="T261" s="47"/>
      <c r="U261" s="74"/>
      <c r="V261" s="74"/>
      <c r="W261" s="74"/>
      <c r="X261" s="74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</row>
    <row r="262" spans="1:45" s="53" customFormat="1" ht="15.75" customHeight="1">
      <c r="A262" s="434" t="s">
        <v>1290</v>
      </c>
      <c r="B262" s="429" t="s">
        <v>693</v>
      </c>
      <c r="C262" s="972"/>
      <c r="D262" s="972"/>
      <c r="E262" s="976"/>
      <c r="F262" s="976"/>
      <c r="G262" s="691"/>
      <c r="H262" s="430">
        <v>1264</v>
      </c>
      <c r="I262" s="801"/>
      <c r="J262" s="673">
        <v>78900</v>
      </c>
      <c r="K262" s="942"/>
      <c r="L262" s="932"/>
      <c r="M262" s="802"/>
      <c r="N262" s="584">
        <f t="shared" si="77"/>
        <v>1264</v>
      </c>
      <c r="O262" s="947"/>
      <c r="P262" s="516" t="s">
        <v>298</v>
      </c>
      <c r="Q262" s="514">
        <v>0.125</v>
      </c>
      <c r="R262" s="503">
        <v>37</v>
      </c>
      <c r="S262" s="52"/>
      <c r="T262" s="47"/>
      <c r="U262" s="74"/>
      <c r="V262" s="74"/>
      <c r="W262" s="74"/>
      <c r="X262" s="74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</row>
    <row r="263" spans="1:45" s="53" customFormat="1" ht="15.75" customHeight="1">
      <c r="A263" s="428" t="s">
        <v>1411</v>
      </c>
      <c r="B263" s="435" t="s">
        <v>824</v>
      </c>
      <c r="C263" s="970" t="s">
        <v>342</v>
      </c>
      <c r="D263" s="970" t="s">
        <v>343</v>
      </c>
      <c r="E263" s="974" t="s">
        <v>421</v>
      </c>
      <c r="F263" s="974" t="s">
        <v>422</v>
      </c>
      <c r="G263" s="690">
        <v>2110</v>
      </c>
      <c r="H263" s="430">
        <v>814</v>
      </c>
      <c r="I263" s="799">
        <v>131800</v>
      </c>
      <c r="J263" s="673">
        <v>50800</v>
      </c>
      <c r="K263" s="941"/>
      <c r="L263" s="931">
        <f t="shared" ref="L263" si="90">$H$3</f>
        <v>0</v>
      </c>
      <c r="M263" s="802">
        <f t="shared" ref="M263" si="91">G263*(100%-$H$3)</f>
        <v>2110</v>
      </c>
      <c r="N263" s="584">
        <f t="shared" si="77"/>
        <v>814</v>
      </c>
      <c r="O263" s="945">
        <f t="shared" ref="O263" si="92">K263*M263</f>
        <v>0</v>
      </c>
      <c r="P263" s="516" t="s">
        <v>113</v>
      </c>
      <c r="Q263" s="514">
        <v>0.12</v>
      </c>
      <c r="R263" s="503">
        <v>19</v>
      </c>
      <c r="S263" s="52"/>
      <c r="T263" s="47"/>
      <c r="U263" s="74"/>
      <c r="V263" s="74"/>
      <c r="W263" s="74"/>
      <c r="X263" s="74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</row>
    <row r="264" spans="1:45" s="53" customFormat="1" ht="15.75" customHeight="1">
      <c r="A264" s="522"/>
      <c r="B264" s="429" t="s">
        <v>1239</v>
      </c>
      <c r="C264" s="971"/>
      <c r="D264" s="971"/>
      <c r="E264" s="975"/>
      <c r="F264" s="975"/>
      <c r="G264" s="973"/>
      <c r="H264" s="430">
        <v>89</v>
      </c>
      <c r="I264" s="800"/>
      <c r="J264" s="673">
        <v>5600</v>
      </c>
      <c r="K264" s="960"/>
      <c r="L264" s="961"/>
      <c r="M264" s="802"/>
      <c r="N264" s="584">
        <f t="shared" si="77"/>
        <v>89</v>
      </c>
      <c r="O264" s="946"/>
      <c r="P264" s="589" t="s">
        <v>425</v>
      </c>
      <c r="Q264" s="576">
        <v>1.7999999999999999E-2</v>
      </c>
      <c r="R264" s="503">
        <v>4.5</v>
      </c>
      <c r="S264" s="52"/>
      <c r="T264" s="47"/>
      <c r="U264" s="74"/>
      <c r="V264" s="74"/>
      <c r="W264" s="74"/>
      <c r="X264" s="74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</row>
    <row r="265" spans="1:45" s="53" customFormat="1" ht="15.75" customHeight="1">
      <c r="A265" s="434" t="s">
        <v>1289</v>
      </c>
      <c r="B265" s="435" t="s">
        <v>1408</v>
      </c>
      <c r="C265" s="972"/>
      <c r="D265" s="972"/>
      <c r="E265" s="976"/>
      <c r="F265" s="976"/>
      <c r="G265" s="691"/>
      <c r="H265" s="430">
        <v>1207</v>
      </c>
      <c r="I265" s="801"/>
      <c r="J265" s="673">
        <v>75400</v>
      </c>
      <c r="K265" s="942"/>
      <c r="L265" s="932"/>
      <c r="M265" s="802"/>
      <c r="N265" s="584">
        <f t="shared" si="77"/>
        <v>1207</v>
      </c>
      <c r="O265" s="947"/>
      <c r="P265" s="516" t="s">
        <v>298</v>
      </c>
      <c r="Q265" s="514">
        <v>0.125</v>
      </c>
      <c r="R265" s="503">
        <v>37</v>
      </c>
      <c r="S265" s="52"/>
      <c r="T265" s="47"/>
      <c r="U265" s="74"/>
      <c r="V265" s="74"/>
      <c r="W265" s="74"/>
      <c r="X265" s="74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</row>
    <row r="266" spans="1:45" s="53" customFormat="1" ht="15.75" customHeight="1">
      <c r="A266" s="428" t="s">
        <v>1412</v>
      </c>
      <c r="B266" s="429" t="s">
        <v>824</v>
      </c>
      <c r="C266" s="970" t="s">
        <v>342</v>
      </c>
      <c r="D266" s="970" t="s">
        <v>343</v>
      </c>
      <c r="E266" s="974" t="s">
        <v>421</v>
      </c>
      <c r="F266" s="974" t="s">
        <v>422</v>
      </c>
      <c r="G266" s="690">
        <v>1908</v>
      </c>
      <c r="H266" s="430">
        <v>814</v>
      </c>
      <c r="I266" s="799">
        <v>119200</v>
      </c>
      <c r="J266" s="673">
        <v>50800</v>
      </c>
      <c r="K266" s="941"/>
      <c r="L266" s="931">
        <f t="shared" ref="L266" si="93">$H$3</f>
        <v>0</v>
      </c>
      <c r="M266" s="802">
        <f t="shared" ref="M266" si="94">G266*(100%-$H$3)</f>
        <v>1908</v>
      </c>
      <c r="N266" s="584">
        <f t="shared" si="77"/>
        <v>814</v>
      </c>
      <c r="O266" s="945">
        <f t="shared" ref="O266" si="95">K266*M266</f>
        <v>0</v>
      </c>
      <c r="P266" s="516" t="s">
        <v>113</v>
      </c>
      <c r="Q266" s="514">
        <v>0.12</v>
      </c>
      <c r="R266" s="503">
        <v>19</v>
      </c>
      <c r="S266" s="52"/>
      <c r="T266" s="47"/>
      <c r="U266" s="74"/>
      <c r="V266" s="74"/>
      <c r="W266" s="74"/>
      <c r="X266" s="74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</row>
    <row r="267" spans="1:45" s="53" customFormat="1" ht="15.75" customHeight="1">
      <c r="A267" s="522"/>
      <c r="B267" s="435" t="s">
        <v>1239</v>
      </c>
      <c r="C267" s="971"/>
      <c r="D267" s="971"/>
      <c r="E267" s="975"/>
      <c r="F267" s="975"/>
      <c r="G267" s="973"/>
      <c r="H267" s="430">
        <v>89</v>
      </c>
      <c r="I267" s="800"/>
      <c r="J267" s="673">
        <v>5600</v>
      </c>
      <c r="K267" s="960"/>
      <c r="L267" s="961"/>
      <c r="M267" s="802"/>
      <c r="N267" s="584">
        <f t="shared" si="77"/>
        <v>89</v>
      </c>
      <c r="O267" s="946"/>
      <c r="P267" s="589" t="s">
        <v>425</v>
      </c>
      <c r="Q267" s="576">
        <v>1.7999999999999999E-2</v>
      </c>
      <c r="R267" s="503">
        <v>4.5</v>
      </c>
      <c r="S267" s="52"/>
      <c r="T267" s="47"/>
      <c r="U267" s="74"/>
      <c r="V267" s="74"/>
      <c r="W267" s="74"/>
      <c r="X267" s="74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</row>
    <row r="268" spans="1:45" s="53" customFormat="1" ht="15.75" customHeight="1">
      <c r="A268" s="434" t="s">
        <v>1288</v>
      </c>
      <c r="B268" s="429" t="s">
        <v>1409</v>
      </c>
      <c r="C268" s="972"/>
      <c r="D268" s="972"/>
      <c r="E268" s="976"/>
      <c r="F268" s="976"/>
      <c r="G268" s="691"/>
      <c r="H268" s="430">
        <v>1005</v>
      </c>
      <c r="I268" s="801"/>
      <c r="J268" s="673">
        <v>62800</v>
      </c>
      <c r="K268" s="942"/>
      <c r="L268" s="932"/>
      <c r="M268" s="802"/>
      <c r="N268" s="584">
        <f t="shared" si="77"/>
        <v>1005</v>
      </c>
      <c r="O268" s="947"/>
      <c r="P268" s="516" t="s">
        <v>298</v>
      </c>
      <c r="Q268" s="514">
        <v>0.125</v>
      </c>
      <c r="R268" s="503">
        <v>37</v>
      </c>
      <c r="S268" s="52"/>
      <c r="T268" s="47"/>
      <c r="U268" s="74"/>
      <c r="V268" s="74"/>
      <c r="W268" s="74"/>
      <c r="X268" s="74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</row>
    <row r="269" spans="1:45" s="53" customFormat="1" ht="15.75" customHeight="1">
      <c r="A269" s="428" t="s">
        <v>1413</v>
      </c>
      <c r="B269" s="435" t="s">
        <v>824</v>
      </c>
      <c r="C269" s="970" t="s">
        <v>342</v>
      </c>
      <c r="D269" s="970" t="s">
        <v>343</v>
      </c>
      <c r="E269" s="974" t="s">
        <v>421</v>
      </c>
      <c r="F269" s="974" t="s">
        <v>422</v>
      </c>
      <c r="G269" s="690">
        <v>2022</v>
      </c>
      <c r="H269" s="430">
        <v>814</v>
      </c>
      <c r="I269" s="799">
        <v>126300</v>
      </c>
      <c r="J269" s="673">
        <v>50800</v>
      </c>
      <c r="K269" s="941"/>
      <c r="L269" s="931">
        <f t="shared" ref="L269" si="96">$H$3</f>
        <v>0</v>
      </c>
      <c r="M269" s="802">
        <f t="shared" ref="M269" si="97">G269*(100%-$H$3)</f>
        <v>2022</v>
      </c>
      <c r="N269" s="584">
        <f t="shared" si="77"/>
        <v>814</v>
      </c>
      <c r="O269" s="945">
        <f t="shared" ref="O269" si="98">K269*M269</f>
        <v>0</v>
      </c>
      <c r="P269" s="516" t="s">
        <v>113</v>
      </c>
      <c r="Q269" s="514">
        <v>0.12</v>
      </c>
      <c r="R269" s="503">
        <v>19</v>
      </c>
      <c r="S269" s="52"/>
      <c r="T269" s="47"/>
      <c r="U269" s="74"/>
      <c r="V269" s="74"/>
      <c r="W269" s="74"/>
      <c r="X269" s="74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</row>
    <row r="270" spans="1:45" s="53" customFormat="1" ht="15.75" customHeight="1">
      <c r="A270" s="522"/>
      <c r="B270" s="429" t="s">
        <v>1239</v>
      </c>
      <c r="C270" s="971"/>
      <c r="D270" s="971"/>
      <c r="E270" s="975"/>
      <c r="F270" s="975"/>
      <c r="G270" s="973"/>
      <c r="H270" s="430">
        <v>89</v>
      </c>
      <c r="I270" s="800"/>
      <c r="J270" s="673">
        <v>5600</v>
      </c>
      <c r="K270" s="960"/>
      <c r="L270" s="961"/>
      <c r="M270" s="802"/>
      <c r="N270" s="584">
        <f t="shared" si="77"/>
        <v>89</v>
      </c>
      <c r="O270" s="946"/>
      <c r="P270" s="589" t="s">
        <v>425</v>
      </c>
      <c r="Q270" s="576">
        <v>1.7999999999999999E-2</v>
      </c>
      <c r="R270" s="503">
        <v>4.5</v>
      </c>
      <c r="S270" s="52"/>
      <c r="T270" s="47"/>
      <c r="U270" s="74"/>
      <c r="V270" s="74"/>
      <c r="W270" s="74"/>
      <c r="X270" s="74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</row>
    <row r="271" spans="1:45" s="53" customFormat="1" ht="15.75" customHeight="1">
      <c r="A271" s="434" t="s">
        <v>1474</v>
      </c>
      <c r="B271" s="435" t="s">
        <v>1410</v>
      </c>
      <c r="C271" s="972"/>
      <c r="D271" s="972"/>
      <c r="E271" s="976"/>
      <c r="F271" s="976"/>
      <c r="G271" s="691"/>
      <c r="H271" s="430">
        <v>1119</v>
      </c>
      <c r="I271" s="801"/>
      <c r="J271" s="673">
        <v>69900</v>
      </c>
      <c r="K271" s="942"/>
      <c r="L271" s="932"/>
      <c r="M271" s="802"/>
      <c r="N271" s="584">
        <f t="shared" si="77"/>
        <v>1119</v>
      </c>
      <c r="O271" s="947"/>
      <c r="P271" s="516" t="s">
        <v>298</v>
      </c>
      <c r="Q271" s="514">
        <v>0.125</v>
      </c>
      <c r="R271" s="503">
        <v>37</v>
      </c>
      <c r="S271" s="52"/>
      <c r="T271" s="47"/>
      <c r="U271" s="74"/>
      <c r="V271" s="74"/>
      <c r="W271" s="74"/>
      <c r="X271" s="74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</row>
    <row r="272" spans="1:45" s="53" customFormat="1" ht="15.75" customHeight="1">
      <c r="A272" s="428" t="s">
        <v>1419</v>
      </c>
      <c r="B272" s="429" t="s">
        <v>827</v>
      </c>
      <c r="C272" s="970" t="s">
        <v>344</v>
      </c>
      <c r="D272" s="970" t="s">
        <v>345</v>
      </c>
      <c r="E272" s="974" t="s">
        <v>423</v>
      </c>
      <c r="F272" s="974" t="s">
        <v>407</v>
      </c>
      <c r="G272" s="690">
        <v>2403</v>
      </c>
      <c r="H272" s="430">
        <v>876</v>
      </c>
      <c r="I272" s="799">
        <v>150100</v>
      </c>
      <c r="J272" s="673">
        <v>54700</v>
      </c>
      <c r="K272" s="941"/>
      <c r="L272" s="931">
        <f t="shared" ref="L272" si="99">$H$3</f>
        <v>0</v>
      </c>
      <c r="M272" s="802">
        <f t="shared" ref="M272" si="100">G272*(100%-$H$3)</f>
        <v>2403</v>
      </c>
      <c r="N272" s="584">
        <f t="shared" si="77"/>
        <v>876</v>
      </c>
      <c r="O272" s="945">
        <f t="shared" ref="O272" si="101">K272*M272</f>
        <v>0</v>
      </c>
      <c r="P272" s="516" t="s">
        <v>113</v>
      </c>
      <c r="Q272" s="514">
        <v>0.12</v>
      </c>
      <c r="R272" s="503">
        <v>19</v>
      </c>
      <c r="S272" s="52"/>
      <c r="T272" s="47"/>
      <c r="U272" s="74"/>
      <c r="V272" s="74"/>
      <c r="W272" s="74"/>
      <c r="X272" s="74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</row>
    <row r="273" spans="1:45" s="53" customFormat="1" ht="15.75" customHeight="1">
      <c r="A273" s="522"/>
      <c r="B273" s="435" t="s">
        <v>1239</v>
      </c>
      <c r="C273" s="971"/>
      <c r="D273" s="971"/>
      <c r="E273" s="975"/>
      <c r="F273" s="975"/>
      <c r="G273" s="973"/>
      <c r="H273" s="430">
        <v>89</v>
      </c>
      <c r="I273" s="800"/>
      <c r="J273" s="673">
        <v>5600</v>
      </c>
      <c r="K273" s="960"/>
      <c r="L273" s="961"/>
      <c r="M273" s="802"/>
      <c r="N273" s="584">
        <f t="shared" si="77"/>
        <v>89</v>
      </c>
      <c r="O273" s="946"/>
      <c r="P273" s="589" t="s">
        <v>425</v>
      </c>
      <c r="Q273" s="576">
        <v>1.7999999999999999E-2</v>
      </c>
      <c r="R273" s="503">
        <v>4.5</v>
      </c>
      <c r="S273" s="52"/>
      <c r="T273" s="47"/>
      <c r="U273" s="74"/>
      <c r="V273" s="74"/>
      <c r="W273" s="74"/>
      <c r="X273" s="74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</row>
    <row r="274" spans="1:45" s="53" customFormat="1" ht="15.75" customHeight="1">
      <c r="A274" s="434" t="s">
        <v>1290</v>
      </c>
      <c r="B274" s="429" t="s">
        <v>695</v>
      </c>
      <c r="C274" s="972"/>
      <c r="D274" s="972"/>
      <c r="E274" s="976"/>
      <c r="F274" s="976"/>
      <c r="G274" s="691"/>
      <c r="H274" s="430">
        <v>1438</v>
      </c>
      <c r="I274" s="801"/>
      <c r="J274" s="673">
        <v>89800</v>
      </c>
      <c r="K274" s="942"/>
      <c r="L274" s="932"/>
      <c r="M274" s="802"/>
      <c r="N274" s="584">
        <f t="shared" si="77"/>
        <v>1438</v>
      </c>
      <c r="O274" s="947"/>
      <c r="P274" s="516" t="s">
        <v>298</v>
      </c>
      <c r="Q274" s="514">
        <v>0.125</v>
      </c>
      <c r="R274" s="504">
        <v>37</v>
      </c>
      <c r="S274" s="52"/>
      <c r="T274" s="47"/>
      <c r="U274" s="74"/>
      <c r="V274" s="74"/>
      <c r="W274" s="74"/>
      <c r="X274" s="74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</row>
    <row r="275" spans="1:45" s="53" customFormat="1" ht="15.75" customHeight="1">
      <c r="A275" s="428" t="s">
        <v>1420</v>
      </c>
      <c r="B275" s="435" t="s">
        <v>827</v>
      </c>
      <c r="C275" s="970" t="s">
        <v>344</v>
      </c>
      <c r="D275" s="970" t="s">
        <v>345</v>
      </c>
      <c r="E275" s="974" t="s">
        <v>423</v>
      </c>
      <c r="F275" s="974" t="s">
        <v>407</v>
      </c>
      <c r="G275" s="690">
        <v>2346</v>
      </c>
      <c r="H275" s="430">
        <v>876</v>
      </c>
      <c r="I275" s="799">
        <v>146500</v>
      </c>
      <c r="J275" s="673">
        <v>54700</v>
      </c>
      <c r="K275" s="941"/>
      <c r="L275" s="931">
        <f t="shared" ref="L275" si="102">$H$3</f>
        <v>0</v>
      </c>
      <c r="M275" s="802">
        <f t="shared" ref="M275" si="103">G275*(100%-$H$3)</f>
        <v>2346</v>
      </c>
      <c r="N275" s="584">
        <f t="shared" si="77"/>
        <v>876</v>
      </c>
      <c r="O275" s="945">
        <f t="shared" ref="O275" si="104">K275*M275</f>
        <v>0</v>
      </c>
      <c r="P275" s="516" t="s">
        <v>113</v>
      </c>
      <c r="Q275" s="514">
        <v>0.12</v>
      </c>
      <c r="R275" s="503">
        <v>19</v>
      </c>
      <c r="S275" s="52"/>
      <c r="T275" s="47"/>
      <c r="U275" s="74"/>
      <c r="V275" s="74"/>
      <c r="W275" s="74"/>
      <c r="X275" s="74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</row>
    <row r="276" spans="1:45" s="53" customFormat="1" ht="15.75" customHeight="1">
      <c r="A276" s="522"/>
      <c r="B276" s="429" t="s">
        <v>1239</v>
      </c>
      <c r="C276" s="971"/>
      <c r="D276" s="971"/>
      <c r="E276" s="975"/>
      <c r="F276" s="975"/>
      <c r="G276" s="973"/>
      <c r="H276" s="430">
        <v>89</v>
      </c>
      <c r="I276" s="800"/>
      <c r="J276" s="673">
        <v>5600</v>
      </c>
      <c r="K276" s="960"/>
      <c r="L276" s="961"/>
      <c r="M276" s="802"/>
      <c r="N276" s="584">
        <f t="shared" si="77"/>
        <v>89</v>
      </c>
      <c r="O276" s="946"/>
      <c r="P276" s="589" t="s">
        <v>425</v>
      </c>
      <c r="Q276" s="576">
        <v>1.7999999999999999E-2</v>
      </c>
      <c r="R276" s="503">
        <v>4.5</v>
      </c>
      <c r="S276" s="52"/>
      <c r="T276" s="47"/>
      <c r="U276" s="74"/>
      <c r="V276" s="74"/>
      <c r="W276" s="74"/>
      <c r="X276" s="74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</row>
    <row r="277" spans="1:45" s="53" customFormat="1" ht="15.75" customHeight="1">
      <c r="A277" s="434" t="s">
        <v>1289</v>
      </c>
      <c r="B277" s="435" t="s">
        <v>1423</v>
      </c>
      <c r="C277" s="972"/>
      <c r="D277" s="972"/>
      <c r="E277" s="976"/>
      <c r="F277" s="976"/>
      <c r="G277" s="691"/>
      <c r="H277" s="430">
        <v>1381</v>
      </c>
      <c r="I277" s="801"/>
      <c r="J277" s="673">
        <v>86200</v>
      </c>
      <c r="K277" s="942"/>
      <c r="L277" s="932"/>
      <c r="M277" s="802"/>
      <c r="N277" s="584">
        <f t="shared" si="77"/>
        <v>1381</v>
      </c>
      <c r="O277" s="947"/>
      <c r="P277" s="516" t="s">
        <v>298</v>
      </c>
      <c r="Q277" s="514">
        <v>0.125</v>
      </c>
      <c r="R277" s="504">
        <v>37</v>
      </c>
      <c r="S277" s="52"/>
      <c r="T277" s="47"/>
      <c r="U277" s="74"/>
      <c r="V277" s="74"/>
      <c r="W277" s="74"/>
      <c r="X277" s="74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</row>
    <row r="278" spans="1:45" s="53" customFormat="1" ht="15.75" customHeight="1">
      <c r="A278" s="428" t="s">
        <v>1421</v>
      </c>
      <c r="B278" s="429" t="s">
        <v>827</v>
      </c>
      <c r="C278" s="970" t="s">
        <v>344</v>
      </c>
      <c r="D278" s="970" t="s">
        <v>345</v>
      </c>
      <c r="E278" s="974" t="s">
        <v>423</v>
      </c>
      <c r="F278" s="974" t="s">
        <v>407</v>
      </c>
      <c r="G278" s="690">
        <v>2144</v>
      </c>
      <c r="H278" s="430">
        <v>876</v>
      </c>
      <c r="I278" s="799">
        <v>133900</v>
      </c>
      <c r="J278" s="673">
        <v>54700</v>
      </c>
      <c r="K278" s="941"/>
      <c r="L278" s="931">
        <f t="shared" ref="L278" si="105">$H$3</f>
        <v>0</v>
      </c>
      <c r="M278" s="802">
        <f t="shared" ref="M278" si="106">G278*(100%-$H$3)</f>
        <v>2144</v>
      </c>
      <c r="N278" s="584">
        <f t="shared" si="77"/>
        <v>876</v>
      </c>
      <c r="O278" s="945">
        <f t="shared" ref="O278" si="107">K278*M278</f>
        <v>0</v>
      </c>
      <c r="P278" s="516" t="s">
        <v>113</v>
      </c>
      <c r="Q278" s="514">
        <v>0.12</v>
      </c>
      <c r="R278" s="503">
        <v>19</v>
      </c>
      <c r="S278" s="52"/>
      <c r="T278" s="47"/>
      <c r="U278" s="74"/>
      <c r="V278" s="74"/>
      <c r="W278" s="74"/>
      <c r="X278" s="74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</row>
    <row r="279" spans="1:45" s="53" customFormat="1" ht="15.75" customHeight="1">
      <c r="A279" s="522"/>
      <c r="B279" s="435" t="s">
        <v>1239</v>
      </c>
      <c r="C279" s="971"/>
      <c r="D279" s="971"/>
      <c r="E279" s="975"/>
      <c r="F279" s="975"/>
      <c r="G279" s="973"/>
      <c r="H279" s="430">
        <v>89</v>
      </c>
      <c r="I279" s="800"/>
      <c r="J279" s="673">
        <v>5600</v>
      </c>
      <c r="K279" s="960"/>
      <c r="L279" s="961"/>
      <c r="M279" s="802"/>
      <c r="N279" s="584">
        <f t="shared" si="77"/>
        <v>89</v>
      </c>
      <c r="O279" s="946"/>
      <c r="P279" s="589" t="s">
        <v>425</v>
      </c>
      <c r="Q279" s="576">
        <v>1.7999999999999999E-2</v>
      </c>
      <c r="R279" s="503">
        <v>4.5</v>
      </c>
      <c r="S279" s="52"/>
      <c r="T279" s="47"/>
      <c r="U279" s="74"/>
      <c r="V279" s="74"/>
      <c r="W279" s="74"/>
      <c r="X279" s="74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</row>
    <row r="280" spans="1:45" s="53" customFormat="1" ht="15.75" customHeight="1">
      <c r="A280" s="434" t="s">
        <v>1288</v>
      </c>
      <c r="B280" s="429" t="s">
        <v>1424</v>
      </c>
      <c r="C280" s="972"/>
      <c r="D280" s="972"/>
      <c r="E280" s="976"/>
      <c r="F280" s="976"/>
      <c r="G280" s="691"/>
      <c r="H280" s="430">
        <v>1179</v>
      </c>
      <c r="I280" s="801"/>
      <c r="J280" s="673">
        <v>73600</v>
      </c>
      <c r="K280" s="942"/>
      <c r="L280" s="932"/>
      <c r="M280" s="802"/>
      <c r="N280" s="584">
        <f t="shared" si="77"/>
        <v>1179</v>
      </c>
      <c r="O280" s="947"/>
      <c r="P280" s="516" t="s">
        <v>298</v>
      </c>
      <c r="Q280" s="514">
        <v>0.125</v>
      </c>
      <c r="R280" s="504">
        <v>37</v>
      </c>
      <c r="S280" s="52"/>
      <c r="T280" s="47"/>
      <c r="U280" s="74"/>
      <c r="V280" s="74"/>
      <c r="W280" s="74"/>
      <c r="X280" s="74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</row>
    <row r="281" spans="1:45" s="53" customFormat="1" ht="15.75" customHeight="1">
      <c r="A281" s="428" t="s">
        <v>1422</v>
      </c>
      <c r="B281" s="429" t="s">
        <v>827</v>
      </c>
      <c r="C281" s="970" t="s">
        <v>344</v>
      </c>
      <c r="D281" s="970" t="s">
        <v>345</v>
      </c>
      <c r="E281" s="974" t="s">
        <v>423</v>
      </c>
      <c r="F281" s="974" t="s">
        <v>407</v>
      </c>
      <c r="G281" s="690">
        <v>2258</v>
      </c>
      <c r="H281" s="430">
        <v>876</v>
      </c>
      <c r="I281" s="799">
        <v>141000</v>
      </c>
      <c r="J281" s="673">
        <v>54700</v>
      </c>
      <c r="K281" s="941"/>
      <c r="L281" s="931">
        <f t="shared" ref="L281" si="108">$H$3</f>
        <v>0</v>
      </c>
      <c r="M281" s="802">
        <f t="shared" ref="M281" si="109">G281*(100%-$H$3)</f>
        <v>2258</v>
      </c>
      <c r="N281" s="584">
        <f t="shared" si="77"/>
        <v>876</v>
      </c>
      <c r="O281" s="945">
        <f t="shared" ref="O281" si="110">K281*M281</f>
        <v>0</v>
      </c>
      <c r="P281" s="516" t="s">
        <v>113</v>
      </c>
      <c r="Q281" s="514">
        <v>0.12</v>
      </c>
      <c r="R281" s="503">
        <v>19</v>
      </c>
      <c r="S281" s="52"/>
      <c r="T281" s="47"/>
      <c r="U281" s="74"/>
      <c r="V281" s="74"/>
      <c r="W281" s="74"/>
      <c r="X281" s="74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</row>
    <row r="282" spans="1:45" s="53" customFormat="1" ht="15.75" customHeight="1">
      <c r="A282" s="522"/>
      <c r="B282" s="435" t="s">
        <v>1239</v>
      </c>
      <c r="C282" s="971"/>
      <c r="D282" s="971"/>
      <c r="E282" s="975"/>
      <c r="F282" s="975"/>
      <c r="G282" s="973"/>
      <c r="H282" s="430">
        <v>89</v>
      </c>
      <c r="I282" s="800"/>
      <c r="J282" s="673">
        <v>5600</v>
      </c>
      <c r="K282" s="960"/>
      <c r="L282" s="961"/>
      <c r="M282" s="802"/>
      <c r="N282" s="584">
        <f t="shared" si="77"/>
        <v>89</v>
      </c>
      <c r="O282" s="946"/>
      <c r="P282" s="589" t="s">
        <v>425</v>
      </c>
      <c r="Q282" s="576">
        <v>1.7999999999999999E-2</v>
      </c>
      <c r="R282" s="503">
        <v>4.5</v>
      </c>
      <c r="S282" s="52"/>
      <c r="T282" s="47"/>
      <c r="U282" s="74"/>
      <c r="V282" s="74"/>
      <c r="W282" s="74"/>
      <c r="X282" s="74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</row>
    <row r="283" spans="1:45" s="53" customFormat="1" ht="15.75" customHeight="1">
      <c r="A283" s="434" t="s">
        <v>1474</v>
      </c>
      <c r="B283" s="429" t="s">
        <v>1430</v>
      </c>
      <c r="C283" s="972"/>
      <c r="D283" s="972"/>
      <c r="E283" s="976"/>
      <c r="F283" s="976"/>
      <c r="G283" s="691"/>
      <c r="H283" s="430">
        <v>1293</v>
      </c>
      <c r="I283" s="801"/>
      <c r="J283" s="673">
        <v>80700</v>
      </c>
      <c r="K283" s="942"/>
      <c r="L283" s="932"/>
      <c r="M283" s="802"/>
      <c r="N283" s="584">
        <f t="shared" si="77"/>
        <v>1293</v>
      </c>
      <c r="O283" s="947"/>
      <c r="P283" s="516" t="s">
        <v>298</v>
      </c>
      <c r="Q283" s="514">
        <v>0.125</v>
      </c>
      <c r="R283" s="504">
        <v>37</v>
      </c>
      <c r="S283" s="52"/>
      <c r="T283" s="47"/>
      <c r="U283" s="74"/>
      <c r="V283" s="74"/>
      <c r="W283" s="74"/>
      <c r="X283" s="74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</row>
    <row r="284" spans="1:45" s="53" customFormat="1" ht="15.75" customHeight="1">
      <c r="A284" s="428" t="s">
        <v>1431</v>
      </c>
      <c r="B284" s="435" t="s">
        <v>830</v>
      </c>
      <c r="C284" s="970" t="s">
        <v>346</v>
      </c>
      <c r="D284" s="970" t="s">
        <v>347</v>
      </c>
      <c r="E284" s="974" t="s">
        <v>91</v>
      </c>
      <c r="F284" s="974" t="s">
        <v>46</v>
      </c>
      <c r="G284" s="690">
        <v>2611</v>
      </c>
      <c r="H284" s="430">
        <v>910</v>
      </c>
      <c r="I284" s="799">
        <v>163000</v>
      </c>
      <c r="J284" s="673">
        <v>56800</v>
      </c>
      <c r="K284" s="941"/>
      <c r="L284" s="931">
        <f t="shared" ref="L284" si="111">$H$3</f>
        <v>0</v>
      </c>
      <c r="M284" s="802">
        <f t="shared" ref="M284" si="112">G284*(100%-$H$3)</f>
        <v>2611</v>
      </c>
      <c r="N284" s="584">
        <f t="shared" si="77"/>
        <v>910</v>
      </c>
      <c r="O284" s="945">
        <f t="shared" ref="O284" si="113">K284*M284</f>
        <v>0</v>
      </c>
      <c r="P284" s="516" t="s">
        <v>113</v>
      </c>
      <c r="Q284" s="514">
        <v>0.12</v>
      </c>
      <c r="R284" s="504">
        <v>19</v>
      </c>
      <c r="S284" s="52"/>
      <c r="T284" s="47"/>
      <c r="U284" s="74"/>
      <c r="V284" s="74"/>
      <c r="W284" s="74"/>
      <c r="X284" s="74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</row>
    <row r="285" spans="1:45" s="53" customFormat="1" ht="15.75" customHeight="1">
      <c r="A285" s="522"/>
      <c r="B285" s="429" t="s">
        <v>1239</v>
      </c>
      <c r="C285" s="971"/>
      <c r="D285" s="971"/>
      <c r="E285" s="975"/>
      <c r="F285" s="975"/>
      <c r="G285" s="973"/>
      <c r="H285" s="430">
        <v>89</v>
      </c>
      <c r="I285" s="800"/>
      <c r="J285" s="673">
        <v>5600</v>
      </c>
      <c r="K285" s="960"/>
      <c r="L285" s="961"/>
      <c r="M285" s="802"/>
      <c r="N285" s="584">
        <f t="shared" si="77"/>
        <v>89</v>
      </c>
      <c r="O285" s="946"/>
      <c r="P285" s="589" t="s">
        <v>425</v>
      </c>
      <c r="Q285" s="576">
        <v>1.7999999999999999E-2</v>
      </c>
      <c r="R285" s="503">
        <v>4.5</v>
      </c>
      <c r="S285" s="52"/>
      <c r="T285" s="47"/>
      <c r="U285" s="74"/>
      <c r="V285" s="74"/>
      <c r="W285" s="74"/>
      <c r="X285" s="74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</row>
    <row r="286" spans="1:45" s="53" customFormat="1" ht="15.75" customHeight="1">
      <c r="A286" s="434" t="s">
        <v>1290</v>
      </c>
      <c r="B286" s="435" t="s">
        <v>697</v>
      </c>
      <c r="C286" s="972"/>
      <c r="D286" s="972"/>
      <c r="E286" s="976"/>
      <c r="F286" s="976"/>
      <c r="G286" s="691"/>
      <c r="H286" s="430">
        <v>1612</v>
      </c>
      <c r="I286" s="801"/>
      <c r="J286" s="673">
        <v>100600</v>
      </c>
      <c r="K286" s="942"/>
      <c r="L286" s="932"/>
      <c r="M286" s="802"/>
      <c r="N286" s="584">
        <f t="shared" si="77"/>
        <v>1612</v>
      </c>
      <c r="O286" s="947"/>
      <c r="P286" s="516" t="s">
        <v>299</v>
      </c>
      <c r="Q286" s="514">
        <v>0.14599999999999999</v>
      </c>
      <c r="R286" s="503">
        <v>40</v>
      </c>
      <c r="S286" s="52"/>
      <c r="T286" s="47"/>
      <c r="U286" s="74"/>
      <c r="V286" s="74"/>
      <c r="W286" s="74"/>
      <c r="X286" s="74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</row>
    <row r="287" spans="1:45" s="53" customFormat="1" ht="15.75" customHeight="1">
      <c r="A287" s="428" t="s">
        <v>1435</v>
      </c>
      <c r="B287" s="429" t="s">
        <v>830</v>
      </c>
      <c r="C287" s="970" t="s">
        <v>346</v>
      </c>
      <c r="D287" s="970" t="s">
        <v>347</v>
      </c>
      <c r="E287" s="974" t="s">
        <v>91</v>
      </c>
      <c r="F287" s="974" t="s">
        <v>46</v>
      </c>
      <c r="G287" s="690">
        <v>2554</v>
      </c>
      <c r="H287" s="430">
        <v>910</v>
      </c>
      <c r="I287" s="799">
        <v>159500</v>
      </c>
      <c r="J287" s="673">
        <v>56800</v>
      </c>
      <c r="K287" s="941"/>
      <c r="L287" s="931">
        <f t="shared" ref="L287" si="114">$H$3</f>
        <v>0</v>
      </c>
      <c r="M287" s="802">
        <f t="shared" ref="M287" si="115">G287*(100%-$H$3)</f>
        <v>2554</v>
      </c>
      <c r="N287" s="584">
        <f t="shared" si="77"/>
        <v>910</v>
      </c>
      <c r="O287" s="945">
        <f t="shared" ref="O287" si="116">K287*M287</f>
        <v>0</v>
      </c>
      <c r="P287" s="516" t="s">
        <v>113</v>
      </c>
      <c r="Q287" s="514">
        <v>0.12</v>
      </c>
      <c r="R287" s="504">
        <v>19</v>
      </c>
      <c r="S287" s="52"/>
      <c r="T287" s="47"/>
      <c r="U287" s="74"/>
      <c r="V287" s="74"/>
      <c r="W287" s="74"/>
      <c r="X287" s="74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</row>
    <row r="288" spans="1:45" s="53" customFormat="1" ht="15.75" customHeight="1">
      <c r="A288" s="522"/>
      <c r="B288" s="435" t="s">
        <v>1239</v>
      </c>
      <c r="C288" s="971"/>
      <c r="D288" s="971"/>
      <c r="E288" s="975"/>
      <c r="F288" s="975"/>
      <c r="G288" s="973"/>
      <c r="H288" s="430">
        <v>89</v>
      </c>
      <c r="I288" s="800"/>
      <c r="J288" s="673">
        <v>5600</v>
      </c>
      <c r="K288" s="960"/>
      <c r="L288" s="961"/>
      <c r="M288" s="802"/>
      <c r="N288" s="584">
        <f t="shared" si="77"/>
        <v>89</v>
      </c>
      <c r="O288" s="946"/>
      <c r="P288" s="589" t="s">
        <v>425</v>
      </c>
      <c r="Q288" s="576">
        <v>1.7999999999999999E-2</v>
      </c>
      <c r="R288" s="503">
        <v>4.5</v>
      </c>
      <c r="S288" s="52"/>
      <c r="T288" s="47"/>
      <c r="U288" s="74"/>
      <c r="V288" s="74"/>
      <c r="W288" s="74"/>
      <c r="X288" s="74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</row>
    <row r="289" spans="1:45" s="53" customFormat="1" ht="15.75" customHeight="1">
      <c r="A289" s="434" t="s">
        <v>1289</v>
      </c>
      <c r="B289" s="429" t="s">
        <v>1432</v>
      </c>
      <c r="C289" s="972"/>
      <c r="D289" s="972"/>
      <c r="E289" s="976"/>
      <c r="F289" s="976"/>
      <c r="G289" s="691"/>
      <c r="H289" s="430">
        <v>1555</v>
      </c>
      <c r="I289" s="801"/>
      <c r="J289" s="673">
        <v>97100</v>
      </c>
      <c r="K289" s="942"/>
      <c r="L289" s="932"/>
      <c r="M289" s="802"/>
      <c r="N289" s="584">
        <f t="shared" si="77"/>
        <v>1555</v>
      </c>
      <c r="O289" s="947"/>
      <c r="P289" s="516" t="s">
        <v>299</v>
      </c>
      <c r="Q289" s="514">
        <v>0.14599999999999999</v>
      </c>
      <c r="R289" s="503">
        <v>40</v>
      </c>
      <c r="S289" s="52"/>
      <c r="T289" s="47"/>
      <c r="U289" s="74"/>
      <c r="V289" s="74"/>
      <c r="W289" s="74"/>
      <c r="X289" s="74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</row>
    <row r="290" spans="1:45" s="53" customFormat="1" ht="15.75" customHeight="1">
      <c r="A290" s="428" t="s">
        <v>1436</v>
      </c>
      <c r="B290" s="435" t="s">
        <v>830</v>
      </c>
      <c r="C290" s="970" t="s">
        <v>346</v>
      </c>
      <c r="D290" s="970" t="s">
        <v>347</v>
      </c>
      <c r="E290" s="974" t="s">
        <v>91</v>
      </c>
      <c r="F290" s="974" t="s">
        <v>46</v>
      </c>
      <c r="G290" s="690">
        <v>2352</v>
      </c>
      <c r="H290" s="430">
        <v>910</v>
      </c>
      <c r="I290" s="799">
        <v>146900</v>
      </c>
      <c r="J290" s="673">
        <v>56800</v>
      </c>
      <c r="K290" s="941"/>
      <c r="L290" s="931">
        <f t="shared" ref="L290" si="117">$H$3</f>
        <v>0</v>
      </c>
      <c r="M290" s="802">
        <f t="shared" ref="M290" si="118">G290*(100%-$H$3)</f>
        <v>2352</v>
      </c>
      <c r="N290" s="584">
        <f t="shared" si="77"/>
        <v>910</v>
      </c>
      <c r="O290" s="945">
        <f t="shared" ref="O290" si="119">K290*M290</f>
        <v>0</v>
      </c>
      <c r="P290" s="516" t="s">
        <v>113</v>
      </c>
      <c r="Q290" s="514">
        <v>0.12</v>
      </c>
      <c r="R290" s="504">
        <v>19</v>
      </c>
      <c r="S290" s="52"/>
      <c r="T290" s="47"/>
      <c r="U290" s="74"/>
      <c r="V290" s="74"/>
      <c r="W290" s="74"/>
      <c r="X290" s="74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</row>
    <row r="291" spans="1:45" s="53" customFormat="1" ht="15.75" customHeight="1">
      <c r="A291" s="522"/>
      <c r="B291" s="429" t="s">
        <v>1239</v>
      </c>
      <c r="C291" s="971"/>
      <c r="D291" s="971"/>
      <c r="E291" s="975"/>
      <c r="F291" s="975"/>
      <c r="G291" s="973"/>
      <c r="H291" s="430">
        <v>89</v>
      </c>
      <c r="I291" s="800"/>
      <c r="J291" s="673">
        <v>5600</v>
      </c>
      <c r="K291" s="960"/>
      <c r="L291" s="961"/>
      <c r="M291" s="802"/>
      <c r="N291" s="584">
        <f t="shared" si="77"/>
        <v>89</v>
      </c>
      <c r="O291" s="946"/>
      <c r="P291" s="589" t="s">
        <v>425</v>
      </c>
      <c r="Q291" s="576">
        <v>1.7999999999999999E-2</v>
      </c>
      <c r="R291" s="503">
        <v>4.5</v>
      </c>
      <c r="S291" s="52"/>
      <c r="T291" s="47"/>
      <c r="U291" s="74"/>
      <c r="V291" s="74"/>
      <c r="W291" s="74"/>
      <c r="X291" s="74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</row>
    <row r="292" spans="1:45" s="53" customFormat="1" ht="15.75" customHeight="1">
      <c r="A292" s="434" t="s">
        <v>1288</v>
      </c>
      <c r="B292" s="435" t="s">
        <v>1433</v>
      </c>
      <c r="C292" s="972"/>
      <c r="D292" s="972"/>
      <c r="E292" s="976"/>
      <c r="F292" s="976"/>
      <c r="G292" s="691"/>
      <c r="H292" s="430">
        <v>1353</v>
      </c>
      <c r="I292" s="801"/>
      <c r="J292" s="673">
        <v>84500</v>
      </c>
      <c r="K292" s="942"/>
      <c r="L292" s="932"/>
      <c r="M292" s="802"/>
      <c r="N292" s="584">
        <f t="shared" si="77"/>
        <v>1353</v>
      </c>
      <c r="O292" s="947"/>
      <c r="P292" s="516" t="s">
        <v>299</v>
      </c>
      <c r="Q292" s="514">
        <v>0.14599999999999999</v>
      </c>
      <c r="R292" s="503">
        <v>40</v>
      </c>
      <c r="S292" s="52"/>
      <c r="T292" s="47"/>
      <c r="U292" s="74"/>
      <c r="V292" s="74"/>
      <c r="W292" s="74"/>
      <c r="X292" s="74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</row>
    <row r="293" spans="1:45" s="53" customFormat="1" ht="15.75" customHeight="1">
      <c r="A293" s="428" t="s">
        <v>1437</v>
      </c>
      <c r="B293" s="429" t="s">
        <v>830</v>
      </c>
      <c r="C293" s="970" t="s">
        <v>346</v>
      </c>
      <c r="D293" s="970" t="s">
        <v>347</v>
      </c>
      <c r="E293" s="974" t="s">
        <v>91</v>
      </c>
      <c r="F293" s="974" t="s">
        <v>46</v>
      </c>
      <c r="G293" s="690">
        <v>2466</v>
      </c>
      <c r="H293" s="430">
        <v>910</v>
      </c>
      <c r="I293" s="799">
        <v>154000</v>
      </c>
      <c r="J293" s="673">
        <v>56800</v>
      </c>
      <c r="K293" s="941"/>
      <c r="L293" s="931">
        <f t="shared" ref="L293" si="120">$H$3</f>
        <v>0</v>
      </c>
      <c r="M293" s="802">
        <f t="shared" ref="M293" si="121">G293*(100%-$H$3)</f>
        <v>2466</v>
      </c>
      <c r="N293" s="584">
        <f t="shared" si="77"/>
        <v>910</v>
      </c>
      <c r="O293" s="945">
        <f t="shared" ref="O293" si="122">K293*M293</f>
        <v>0</v>
      </c>
      <c r="P293" s="516" t="s">
        <v>113</v>
      </c>
      <c r="Q293" s="514">
        <v>0.12</v>
      </c>
      <c r="R293" s="504">
        <v>19</v>
      </c>
      <c r="S293" s="52"/>
      <c r="T293" s="47"/>
      <c r="U293" s="74"/>
      <c r="V293" s="74"/>
      <c r="W293" s="74"/>
      <c r="X293" s="74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</row>
    <row r="294" spans="1:45" s="53" customFormat="1" ht="15.75" customHeight="1">
      <c r="A294" s="522"/>
      <c r="B294" s="435" t="s">
        <v>1239</v>
      </c>
      <c r="C294" s="971"/>
      <c r="D294" s="971"/>
      <c r="E294" s="975"/>
      <c r="F294" s="975"/>
      <c r="G294" s="973"/>
      <c r="H294" s="430">
        <v>89</v>
      </c>
      <c r="I294" s="800"/>
      <c r="J294" s="673">
        <v>5600</v>
      </c>
      <c r="K294" s="960"/>
      <c r="L294" s="961"/>
      <c r="M294" s="802"/>
      <c r="N294" s="584">
        <f t="shared" si="77"/>
        <v>89</v>
      </c>
      <c r="O294" s="946"/>
      <c r="P294" s="589" t="s">
        <v>425</v>
      </c>
      <c r="Q294" s="576">
        <v>1.7999999999999999E-2</v>
      </c>
      <c r="R294" s="503">
        <v>4.5</v>
      </c>
      <c r="S294" s="52"/>
      <c r="T294" s="47"/>
      <c r="U294" s="74"/>
      <c r="V294" s="74"/>
      <c r="W294" s="74"/>
      <c r="X294" s="74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</row>
    <row r="295" spans="1:45" s="53" customFormat="1" ht="15.75" customHeight="1">
      <c r="A295" s="434" t="s">
        <v>1474</v>
      </c>
      <c r="B295" s="429" t="s">
        <v>1434</v>
      </c>
      <c r="C295" s="972"/>
      <c r="D295" s="972"/>
      <c r="E295" s="976"/>
      <c r="F295" s="976"/>
      <c r="G295" s="691"/>
      <c r="H295" s="430">
        <v>1467</v>
      </c>
      <c r="I295" s="801"/>
      <c r="J295" s="673">
        <v>91600</v>
      </c>
      <c r="K295" s="942"/>
      <c r="L295" s="932"/>
      <c r="M295" s="802"/>
      <c r="N295" s="584">
        <f t="shared" si="77"/>
        <v>1467</v>
      </c>
      <c r="O295" s="947"/>
      <c r="P295" s="516" t="s">
        <v>299</v>
      </c>
      <c r="Q295" s="514">
        <v>0.14599999999999999</v>
      </c>
      <c r="R295" s="503">
        <v>40</v>
      </c>
      <c r="S295" s="52"/>
      <c r="T295" s="47"/>
      <c r="U295" s="74"/>
      <c r="V295" s="74"/>
      <c r="W295" s="74"/>
      <c r="X295" s="74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</row>
    <row r="296" spans="1:45" s="53" customFormat="1" ht="15.75" customHeight="1">
      <c r="A296" s="428" t="s">
        <v>1443</v>
      </c>
      <c r="B296" s="435" t="s">
        <v>831</v>
      </c>
      <c r="C296" s="830" t="s">
        <v>399</v>
      </c>
      <c r="D296" s="830" t="s">
        <v>400</v>
      </c>
      <c r="E296" s="833" t="s">
        <v>424</v>
      </c>
      <c r="F296" s="833" t="s">
        <v>377</v>
      </c>
      <c r="G296" s="690">
        <v>2891</v>
      </c>
      <c r="H296" s="430">
        <v>930</v>
      </c>
      <c r="I296" s="799">
        <v>180600</v>
      </c>
      <c r="J296" s="673">
        <v>58100</v>
      </c>
      <c r="K296" s="941"/>
      <c r="L296" s="931">
        <f t="shared" ref="L296" si="123">$H$3</f>
        <v>0</v>
      </c>
      <c r="M296" s="802">
        <f t="shared" ref="M296" si="124">G296*(100%-$H$3)</f>
        <v>2891</v>
      </c>
      <c r="N296" s="584">
        <f t="shared" si="77"/>
        <v>930</v>
      </c>
      <c r="O296" s="945">
        <f t="shared" ref="O296" si="125">K296*M296</f>
        <v>0</v>
      </c>
      <c r="P296" s="516" t="s">
        <v>113</v>
      </c>
      <c r="Q296" s="514">
        <v>0.12</v>
      </c>
      <c r="R296" s="504">
        <v>20</v>
      </c>
      <c r="S296" s="52"/>
      <c r="T296" s="47"/>
      <c r="U296" s="74"/>
      <c r="V296" s="74"/>
      <c r="W296" s="74"/>
      <c r="X296" s="74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</row>
    <row r="297" spans="1:45" s="53" customFormat="1" ht="15.75" customHeight="1">
      <c r="A297" s="522"/>
      <c r="B297" s="429" t="s">
        <v>1239</v>
      </c>
      <c r="C297" s="831"/>
      <c r="D297" s="831"/>
      <c r="E297" s="834"/>
      <c r="F297" s="834"/>
      <c r="G297" s="973"/>
      <c r="H297" s="430">
        <v>89</v>
      </c>
      <c r="I297" s="800"/>
      <c r="J297" s="673">
        <v>5600</v>
      </c>
      <c r="K297" s="960"/>
      <c r="L297" s="961"/>
      <c r="M297" s="802"/>
      <c r="N297" s="584">
        <f t="shared" si="77"/>
        <v>89</v>
      </c>
      <c r="O297" s="946"/>
      <c r="P297" s="589" t="s">
        <v>425</v>
      </c>
      <c r="Q297" s="576">
        <v>1.7999999999999999E-2</v>
      </c>
      <c r="R297" s="503">
        <v>4.5</v>
      </c>
      <c r="S297" s="52"/>
      <c r="T297" s="47"/>
      <c r="U297" s="74"/>
      <c r="V297" s="74"/>
      <c r="W297" s="74"/>
      <c r="X297" s="74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</row>
    <row r="298" spans="1:45" s="53" customFormat="1" ht="15.75" customHeight="1">
      <c r="A298" s="434" t="s">
        <v>1290</v>
      </c>
      <c r="B298" s="435" t="s">
        <v>699</v>
      </c>
      <c r="C298" s="832"/>
      <c r="D298" s="832"/>
      <c r="E298" s="835"/>
      <c r="F298" s="835"/>
      <c r="G298" s="691"/>
      <c r="H298" s="430">
        <v>1872</v>
      </c>
      <c r="I298" s="801"/>
      <c r="J298" s="673">
        <v>116900</v>
      </c>
      <c r="K298" s="942"/>
      <c r="L298" s="932"/>
      <c r="M298" s="802"/>
      <c r="N298" s="584">
        <f t="shared" si="77"/>
        <v>1872</v>
      </c>
      <c r="O298" s="947"/>
      <c r="P298" s="516" t="s">
        <v>299</v>
      </c>
      <c r="Q298" s="514">
        <v>0.14599999999999999</v>
      </c>
      <c r="R298" s="504">
        <v>42</v>
      </c>
      <c r="S298" s="52"/>
      <c r="T298" s="47"/>
      <c r="U298" s="74"/>
      <c r="V298" s="74"/>
      <c r="W298" s="74"/>
      <c r="X298" s="74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</row>
    <row r="299" spans="1:45" s="53" customFormat="1" ht="15.75" customHeight="1">
      <c r="A299" s="428" t="s">
        <v>1447</v>
      </c>
      <c r="B299" s="429" t="s">
        <v>831</v>
      </c>
      <c r="C299" s="830" t="s">
        <v>399</v>
      </c>
      <c r="D299" s="830" t="s">
        <v>400</v>
      </c>
      <c r="E299" s="833" t="s">
        <v>424</v>
      </c>
      <c r="F299" s="833" t="s">
        <v>377</v>
      </c>
      <c r="G299" s="690">
        <v>2830</v>
      </c>
      <c r="H299" s="430">
        <v>930</v>
      </c>
      <c r="I299" s="799">
        <v>176800</v>
      </c>
      <c r="J299" s="673">
        <v>58100</v>
      </c>
      <c r="K299" s="941"/>
      <c r="L299" s="931">
        <f t="shared" ref="L299" si="126">$H$3</f>
        <v>0</v>
      </c>
      <c r="M299" s="802">
        <f t="shared" ref="M299" si="127">G299*(100%-$H$3)</f>
        <v>2830</v>
      </c>
      <c r="N299" s="584">
        <f t="shared" si="77"/>
        <v>930</v>
      </c>
      <c r="O299" s="945">
        <f t="shared" ref="O299" si="128">K299*M299</f>
        <v>0</v>
      </c>
      <c r="P299" s="516" t="s">
        <v>113</v>
      </c>
      <c r="Q299" s="514">
        <v>0.12</v>
      </c>
      <c r="R299" s="504">
        <v>20</v>
      </c>
      <c r="S299" s="52"/>
      <c r="T299" s="47"/>
      <c r="U299" s="74"/>
      <c r="V299" s="74"/>
      <c r="W299" s="74"/>
      <c r="X299" s="74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</row>
    <row r="300" spans="1:45" s="53" customFormat="1" ht="15.75" customHeight="1">
      <c r="A300" s="522"/>
      <c r="B300" s="435" t="s">
        <v>1239</v>
      </c>
      <c r="C300" s="831"/>
      <c r="D300" s="831"/>
      <c r="E300" s="834"/>
      <c r="F300" s="834"/>
      <c r="G300" s="973"/>
      <c r="H300" s="430">
        <v>89</v>
      </c>
      <c r="I300" s="800"/>
      <c r="J300" s="673">
        <v>5600</v>
      </c>
      <c r="K300" s="960"/>
      <c r="L300" s="961"/>
      <c r="M300" s="802"/>
      <c r="N300" s="584">
        <f t="shared" si="77"/>
        <v>89</v>
      </c>
      <c r="O300" s="946"/>
      <c r="P300" s="589" t="s">
        <v>425</v>
      </c>
      <c r="Q300" s="576">
        <v>1.7999999999999999E-2</v>
      </c>
      <c r="R300" s="503">
        <v>4.5</v>
      </c>
      <c r="S300" s="52"/>
      <c r="T300" s="47"/>
      <c r="U300" s="74"/>
      <c r="V300" s="74"/>
      <c r="W300" s="74"/>
      <c r="X300" s="74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</row>
    <row r="301" spans="1:45" s="53" customFormat="1" ht="15.75" customHeight="1">
      <c r="A301" s="434" t="s">
        <v>1289</v>
      </c>
      <c r="B301" s="429" t="s">
        <v>1444</v>
      </c>
      <c r="C301" s="832"/>
      <c r="D301" s="832"/>
      <c r="E301" s="835"/>
      <c r="F301" s="835"/>
      <c r="G301" s="691"/>
      <c r="H301" s="430">
        <v>1811</v>
      </c>
      <c r="I301" s="801"/>
      <c r="J301" s="673">
        <v>113100</v>
      </c>
      <c r="K301" s="942"/>
      <c r="L301" s="932"/>
      <c r="M301" s="802"/>
      <c r="N301" s="584">
        <f t="shared" si="77"/>
        <v>1811</v>
      </c>
      <c r="O301" s="947"/>
      <c r="P301" s="516" t="s">
        <v>299</v>
      </c>
      <c r="Q301" s="514">
        <v>0.14599999999999999</v>
      </c>
      <c r="R301" s="504">
        <v>42</v>
      </c>
      <c r="S301" s="52"/>
      <c r="T301" s="47"/>
      <c r="U301" s="74"/>
      <c r="V301" s="74"/>
      <c r="W301" s="74"/>
      <c r="X301" s="74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</row>
    <row r="302" spans="1:45" s="53" customFormat="1" ht="15.75" customHeight="1">
      <c r="A302" s="428" t="s">
        <v>1448</v>
      </c>
      <c r="B302" s="435" t="s">
        <v>831</v>
      </c>
      <c r="C302" s="830" t="s">
        <v>399</v>
      </c>
      <c r="D302" s="830" t="s">
        <v>400</v>
      </c>
      <c r="E302" s="833" t="s">
        <v>424</v>
      </c>
      <c r="F302" s="833" t="s">
        <v>377</v>
      </c>
      <c r="G302" s="690">
        <v>2634</v>
      </c>
      <c r="H302" s="430">
        <v>930</v>
      </c>
      <c r="I302" s="799">
        <v>164500</v>
      </c>
      <c r="J302" s="673">
        <v>58100</v>
      </c>
      <c r="K302" s="941"/>
      <c r="L302" s="931">
        <f t="shared" ref="L302" si="129">$H$3</f>
        <v>0</v>
      </c>
      <c r="M302" s="802">
        <f t="shared" ref="M302" si="130">G302*(100%-$H$3)</f>
        <v>2634</v>
      </c>
      <c r="N302" s="584">
        <f t="shared" si="77"/>
        <v>930</v>
      </c>
      <c r="O302" s="945">
        <f t="shared" ref="O302" si="131">K302*M302</f>
        <v>0</v>
      </c>
      <c r="P302" s="516" t="s">
        <v>113</v>
      </c>
      <c r="Q302" s="514">
        <v>0.12</v>
      </c>
      <c r="R302" s="504">
        <v>20</v>
      </c>
      <c r="S302" s="52"/>
      <c r="T302" s="47"/>
      <c r="U302" s="74"/>
      <c r="V302" s="74"/>
      <c r="W302" s="74"/>
      <c r="X302" s="74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</row>
    <row r="303" spans="1:45" s="53" customFormat="1" ht="15.75" customHeight="1">
      <c r="A303" s="522"/>
      <c r="B303" s="429" t="s">
        <v>1239</v>
      </c>
      <c r="C303" s="831"/>
      <c r="D303" s="831"/>
      <c r="E303" s="834"/>
      <c r="F303" s="834"/>
      <c r="G303" s="973"/>
      <c r="H303" s="430">
        <v>89</v>
      </c>
      <c r="I303" s="800"/>
      <c r="J303" s="673">
        <v>5600</v>
      </c>
      <c r="K303" s="960"/>
      <c r="L303" s="961"/>
      <c r="M303" s="802"/>
      <c r="N303" s="584">
        <f t="shared" si="77"/>
        <v>89</v>
      </c>
      <c r="O303" s="946"/>
      <c r="P303" s="589" t="s">
        <v>425</v>
      </c>
      <c r="Q303" s="576">
        <v>1.7999999999999999E-2</v>
      </c>
      <c r="R303" s="503">
        <v>4.5</v>
      </c>
      <c r="S303" s="52"/>
      <c r="T303" s="47"/>
      <c r="U303" s="74"/>
      <c r="V303" s="74"/>
      <c r="W303" s="74"/>
      <c r="X303" s="74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</row>
    <row r="304" spans="1:45" s="53" customFormat="1" ht="15.75" customHeight="1">
      <c r="A304" s="434" t="s">
        <v>1288</v>
      </c>
      <c r="B304" s="435" t="s">
        <v>1445</v>
      </c>
      <c r="C304" s="832"/>
      <c r="D304" s="832"/>
      <c r="E304" s="835"/>
      <c r="F304" s="835"/>
      <c r="G304" s="691"/>
      <c r="H304" s="430">
        <v>1615</v>
      </c>
      <c r="I304" s="801"/>
      <c r="J304" s="673">
        <v>100800</v>
      </c>
      <c r="K304" s="942"/>
      <c r="L304" s="932"/>
      <c r="M304" s="802"/>
      <c r="N304" s="584">
        <f t="shared" si="77"/>
        <v>1615</v>
      </c>
      <c r="O304" s="947"/>
      <c r="P304" s="516" t="s">
        <v>299</v>
      </c>
      <c r="Q304" s="514">
        <v>0.14599999999999999</v>
      </c>
      <c r="R304" s="504">
        <v>42</v>
      </c>
      <c r="S304" s="52"/>
      <c r="T304" s="47"/>
      <c r="U304" s="74"/>
      <c r="V304" s="74"/>
      <c r="W304" s="74"/>
      <c r="X304" s="74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</row>
    <row r="305" spans="1:45" s="53" customFormat="1" ht="15.75" customHeight="1">
      <c r="A305" s="428" t="s">
        <v>1449</v>
      </c>
      <c r="B305" s="429" t="s">
        <v>831</v>
      </c>
      <c r="C305" s="830" t="s">
        <v>399</v>
      </c>
      <c r="D305" s="830" t="s">
        <v>400</v>
      </c>
      <c r="E305" s="833" t="s">
        <v>424</v>
      </c>
      <c r="F305" s="833" t="s">
        <v>377</v>
      </c>
      <c r="G305" s="690">
        <v>2744</v>
      </c>
      <c r="H305" s="430">
        <v>930</v>
      </c>
      <c r="I305" s="799">
        <v>171400</v>
      </c>
      <c r="J305" s="673">
        <v>58100</v>
      </c>
      <c r="K305" s="941"/>
      <c r="L305" s="931">
        <f t="shared" ref="L305" si="132">$H$3</f>
        <v>0</v>
      </c>
      <c r="M305" s="802">
        <f t="shared" ref="M305" si="133">G305*(100%-$H$3)</f>
        <v>2744</v>
      </c>
      <c r="N305" s="584">
        <f t="shared" si="77"/>
        <v>930</v>
      </c>
      <c r="O305" s="945">
        <f t="shared" ref="O305" si="134">K305*M305</f>
        <v>0</v>
      </c>
      <c r="P305" s="516" t="s">
        <v>113</v>
      </c>
      <c r="Q305" s="514">
        <v>0.12</v>
      </c>
      <c r="R305" s="504">
        <v>20</v>
      </c>
      <c r="S305" s="52"/>
      <c r="T305" s="47"/>
      <c r="U305" s="74"/>
      <c r="V305" s="74"/>
      <c r="W305" s="74"/>
      <c r="X305" s="74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</row>
    <row r="306" spans="1:45" s="53" customFormat="1" ht="15.75" customHeight="1">
      <c r="A306" s="522"/>
      <c r="B306" s="435" t="s">
        <v>1239</v>
      </c>
      <c r="C306" s="831"/>
      <c r="D306" s="831"/>
      <c r="E306" s="834"/>
      <c r="F306" s="834"/>
      <c r="G306" s="973"/>
      <c r="H306" s="430">
        <v>89</v>
      </c>
      <c r="I306" s="800"/>
      <c r="J306" s="673">
        <v>5600</v>
      </c>
      <c r="K306" s="960"/>
      <c r="L306" s="961"/>
      <c r="M306" s="802"/>
      <c r="N306" s="584">
        <f t="shared" si="77"/>
        <v>89</v>
      </c>
      <c r="O306" s="946"/>
      <c r="P306" s="589" t="s">
        <v>425</v>
      </c>
      <c r="Q306" s="576">
        <v>1.7999999999999999E-2</v>
      </c>
      <c r="R306" s="503">
        <v>4.5</v>
      </c>
      <c r="S306" s="52"/>
      <c r="T306" s="47"/>
      <c r="U306" s="74"/>
      <c r="V306" s="74"/>
      <c r="W306" s="74"/>
      <c r="X306" s="74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</row>
    <row r="307" spans="1:45" s="53" customFormat="1" ht="15.75" customHeight="1">
      <c r="A307" s="434" t="s">
        <v>1474</v>
      </c>
      <c r="B307" s="429" t="s">
        <v>1446</v>
      </c>
      <c r="C307" s="832"/>
      <c r="D307" s="832"/>
      <c r="E307" s="835"/>
      <c r="F307" s="835"/>
      <c r="G307" s="691"/>
      <c r="H307" s="430">
        <v>1725</v>
      </c>
      <c r="I307" s="801"/>
      <c r="J307" s="673">
        <v>107700</v>
      </c>
      <c r="K307" s="942"/>
      <c r="L307" s="932"/>
      <c r="M307" s="802"/>
      <c r="N307" s="584">
        <f t="shared" si="77"/>
        <v>1725</v>
      </c>
      <c r="O307" s="947"/>
      <c r="P307" s="516" t="s">
        <v>299</v>
      </c>
      <c r="Q307" s="514">
        <v>0.14599999999999999</v>
      </c>
      <c r="R307" s="504">
        <v>42</v>
      </c>
      <c r="S307" s="52"/>
      <c r="T307" s="47"/>
      <c r="U307" s="74"/>
      <c r="V307" s="74"/>
      <c r="W307" s="74"/>
      <c r="X307" s="74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</row>
    <row r="308" spans="1:45" s="53" customFormat="1" ht="15.75" customHeight="1">
      <c r="A308" s="428" t="s">
        <v>1450</v>
      </c>
      <c r="B308" s="435" t="s">
        <v>832</v>
      </c>
      <c r="C308" s="830" t="s">
        <v>337</v>
      </c>
      <c r="D308" s="830" t="s">
        <v>384</v>
      </c>
      <c r="E308" s="833" t="s">
        <v>47</v>
      </c>
      <c r="F308" s="833" t="s">
        <v>62</v>
      </c>
      <c r="G308" s="690">
        <v>3196</v>
      </c>
      <c r="H308" s="430">
        <v>953</v>
      </c>
      <c r="I308" s="799">
        <v>199600</v>
      </c>
      <c r="J308" s="673">
        <v>59500</v>
      </c>
      <c r="K308" s="941"/>
      <c r="L308" s="931">
        <f t="shared" ref="L308" si="135">$H$3</f>
        <v>0</v>
      </c>
      <c r="M308" s="802">
        <f t="shared" ref="M308" si="136">G308*(100%-$H$3)</f>
        <v>3196</v>
      </c>
      <c r="N308" s="584">
        <f t="shared" si="77"/>
        <v>953</v>
      </c>
      <c r="O308" s="945">
        <f t="shared" ref="O308" si="137">K308*M308</f>
        <v>0</v>
      </c>
      <c r="P308" s="516" t="s">
        <v>113</v>
      </c>
      <c r="Q308" s="514">
        <v>0.12</v>
      </c>
      <c r="R308" s="504">
        <v>20</v>
      </c>
      <c r="S308" s="52"/>
      <c r="T308" s="47"/>
      <c r="U308" s="74"/>
      <c r="V308" s="74"/>
      <c r="W308" s="74"/>
      <c r="X308" s="74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</row>
    <row r="309" spans="1:45" s="53" customFormat="1" ht="15.75" customHeight="1">
      <c r="A309" s="522"/>
      <c r="B309" s="429" t="s">
        <v>1239</v>
      </c>
      <c r="C309" s="831"/>
      <c r="D309" s="831"/>
      <c r="E309" s="834"/>
      <c r="F309" s="834"/>
      <c r="G309" s="973"/>
      <c r="H309" s="430">
        <v>89</v>
      </c>
      <c r="I309" s="800"/>
      <c r="J309" s="673">
        <v>5600</v>
      </c>
      <c r="K309" s="960"/>
      <c r="L309" s="961"/>
      <c r="M309" s="802"/>
      <c r="N309" s="584">
        <f t="shared" si="77"/>
        <v>89</v>
      </c>
      <c r="O309" s="946"/>
      <c r="P309" s="589" t="s">
        <v>425</v>
      </c>
      <c r="Q309" s="576">
        <v>1.7999999999999999E-2</v>
      </c>
      <c r="R309" s="503">
        <v>4.5</v>
      </c>
      <c r="S309" s="52"/>
      <c r="T309" s="47"/>
      <c r="U309" s="74"/>
      <c r="V309" s="74"/>
      <c r="W309" s="74"/>
      <c r="X309" s="74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</row>
    <row r="310" spans="1:45" s="53" customFormat="1" ht="15.75" customHeight="1">
      <c r="A310" s="434" t="s">
        <v>1290</v>
      </c>
      <c r="B310" s="435" t="s">
        <v>701</v>
      </c>
      <c r="C310" s="832"/>
      <c r="D310" s="832"/>
      <c r="E310" s="835"/>
      <c r="F310" s="835"/>
      <c r="G310" s="691"/>
      <c r="H310" s="430">
        <v>2154</v>
      </c>
      <c r="I310" s="801"/>
      <c r="J310" s="673">
        <v>134500</v>
      </c>
      <c r="K310" s="942"/>
      <c r="L310" s="932"/>
      <c r="M310" s="802"/>
      <c r="N310" s="584">
        <f t="shared" si="77"/>
        <v>2154</v>
      </c>
      <c r="O310" s="947"/>
      <c r="P310" s="516" t="s">
        <v>302</v>
      </c>
      <c r="Q310" s="514">
        <v>0.184</v>
      </c>
      <c r="R310" s="504">
        <v>46</v>
      </c>
      <c r="S310" s="52"/>
      <c r="T310" s="47"/>
      <c r="U310" s="74"/>
      <c r="V310" s="74"/>
      <c r="W310" s="74"/>
      <c r="X310" s="74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</row>
    <row r="311" spans="1:45" s="53" customFormat="1" ht="15.75" customHeight="1">
      <c r="A311" s="428" t="s">
        <v>1454</v>
      </c>
      <c r="B311" s="429" t="s">
        <v>832</v>
      </c>
      <c r="C311" s="830" t="s">
        <v>337</v>
      </c>
      <c r="D311" s="830" t="s">
        <v>384</v>
      </c>
      <c r="E311" s="833" t="s">
        <v>47</v>
      </c>
      <c r="F311" s="833" t="s">
        <v>62</v>
      </c>
      <c r="G311" s="690">
        <v>3135</v>
      </c>
      <c r="H311" s="430">
        <v>953</v>
      </c>
      <c r="I311" s="799">
        <v>195800</v>
      </c>
      <c r="J311" s="673">
        <v>59500</v>
      </c>
      <c r="K311" s="941"/>
      <c r="L311" s="931">
        <f t="shared" ref="L311" si="138">$H$3</f>
        <v>0</v>
      </c>
      <c r="M311" s="802">
        <f t="shared" ref="M311" si="139">G311*(100%-$H$3)</f>
        <v>3135</v>
      </c>
      <c r="N311" s="584">
        <f t="shared" si="77"/>
        <v>953</v>
      </c>
      <c r="O311" s="945">
        <f t="shared" ref="O311" si="140">K311*M311</f>
        <v>0</v>
      </c>
      <c r="P311" s="516" t="s">
        <v>113</v>
      </c>
      <c r="Q311" s="514">
        <v>0.12</v>
      </c>
      <c r="R311" s="504">
        <v>20</v>
      </c>
      <c r="S311" s="52"/>
      <c r="T311" s="47"/>
      <c r="U311" s="74"/>
      <c r="V311" s="74"/>
      <c r="W311" s="74"/>
      <c r="X311" s="74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</row>
    <row r="312" spans="1:45" s="53" customFormat="1" ht="15.75" customHeight="1">
      <c r="A312" s="522"/>
      <c r="B312" s="435" t="s">
        <v>1239</v>
      </c>
      <c r="C312" s="831"/>
      <c r="D312" s="831"/>
      <c r="E312" s="834"/>
      <c r="F312" s="834"/>
      <c r="G312" s="973"/>
      <c r="H312" s="430">
        <v>89</v>
      </c>
      <c r="I312" s="800"/>
      <c r="J312" s="673">
        <v>5600</v>
      </c>
      <c r="K312" s="960"/>
      <c r="L312" s="961"/>
      <c r="M312" s="802"/>
      <c r="N312" s="584">
        <f t="shared" si="77"/>
        <v>89</v>
      </c>
      <c r="O312" s="946"/>
      <c r="P312" s="589" t="s">
        <v>425</v>
      </c>
      <c r="Q312" s="576">
        <v>1.7999999999999999E-2</v>
      </c>
      <c r="R312" s="503">
        <v>4.5</v>
      </c>
      <c r="S312" s="52"/>
      <c r="T312" s="47"/>
      <c r="U312" s="74"/>
      <c r="V312" s="74"/>
      <c r="W312" s="74"/>
      <c r="X312" s="74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</row>
    <row r="313" spans="1:45" s="53" customFormat="1" ht="15.75" customHeight="1">
      <c r="A313" s="434" t="s">
        <v>1289</v>
      </c>
      <c r="B313" s="429" t="s">
        <v>1451</v>
      </c>
      <c r="C313" s="832"/>
      <c r="D313" s="832"/>
      <c r="E313" s="835"/>
      <c r="F313" s="835"/>
      <c r="G313" s="691"/>
      <c r="H313" s="430">
        <v>2093</v>
      </c>
      <c r="I313" s="801"/>
      <c r="J313" s="673">
        <v>130700</v>
      </c>
      <c r="K313" s="942"/>
      <c r="L313" s="932"/>
      <c r="M313" s="802"/>
      <c r="N313" s="584">
        <f t="shared" ref="N313:N319" si="141">H313*(100%-$H$3)</f>
        <v>2093</v>
      </c>
      <c r="O313" s="947"/>
      <c r="P313" s="516" t="s">
        <v>302</v>
      </c>
      <c r="Q313" s="514">
        <v>0.184</v>
      </c>
      <c r="R313" s="504">
        <v>46</v>
      </c>
      <c r="S313" s="52"/>
      <c r="T313" s="47"/>
      <c r="U313" s="74"/>
      <c r="V313" s="74"/>
      <c r="W313" s="74"/>
      <c r="X313" s="74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</row>
    <row r="314" spans="1:45" s="53" customFormat="1" ht="15.75" customHeight="1">
      <c r="A314" s="428" t="s">
        <v>1455</v>
      </c>
      <c r="B314" s="429" t="s">
        <v>832</v>
      </c>
      <c r="C314" s="830" t="s">
        <v>337</v>
      </c>
      <c r="D314" s="830" t="s">
        <v>384</v>
      </c>
      <c r="E314" s="833" t="s">
        <v>47</v>
      </c>
      <c r="F314" s="833" t="s">
        <v>62</v>
      </c>
      <c r="G314" s="690">
        <v>2939</v>
      </c>
      <c r="H314" s="430">
        <v>953</v>
      </c>
      <c r="I314" s="799">
        <v>183500</v>
      </c>
      <c r="J314" s="673">
        <v>59500</v>
      </c>
      <c r="K314" s="941"/>
      <c r="L314" s="931">
        <f t="shared" ref="L314" si="142">$H$3</f>
        <v>0</v>
      </c>
      <c r="M314" s="802">
        <f t="shared" ref="M314" si="143">G314*(100%-$H$3)</f>
        <v>2939</v>
      </c>
      <c r="N314" s="584">
        <f t="shared" si="141"/>
        <v>953</v>
      </c>
      <c r="O314" s="945">
        <f t="shared" ref="O314" si="144">K314*M314</f>
        <v>0</v>
      </c>
      <c r="P314" s="516" t="s">
        <v>113</v>
      </c>
      <c r="Q314" s="514">
        <v>0.12</v>
      </c>
      <c r="R314" s="504">
        <v>20</v>
      </c>
      <c r="S314" s="52"/>
      <c r="T314" s="47"/>
      <c r="U314" s="74"/>
      <c r="V314" s="74"/>
      <c r="W314" s="74"/>
      <c r="X314" s="74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</row>
    <row r="315" spans="1:45" s="53" customFormat="1" ht="15.75" customHeight="1">
      <c r="A315" s="522"/>
      <c r="B315" s="435" t="s">
        <v>1239</v>
      </c>
      <c r="C315" s="831"/>
      <c r="D315" s="831"/>
      <c r="E315" s="834"/>
      <c r="F315" s="834"/>
      <c r="G315" s="973"/>
      <c r="H315" s="430">
        <v>89</v>
      </c>
      <c r="I315" s="800"/>
      <c r="J315" s="673">
        <v>5600</v>
      </c>
      <c r="K315" s="960"/>
      <c r="L315" s="961"/>
      <c r="M315" s="802"/>
      <c r="N315" s="584">
        <f t="shared" si="141"/>
        <v>89</v>
      </c>
      <c r="O315" s="946"/>
      <c r="P315" s="589" t="s">
        <v>425</v>
      </c>
      <c r="Q315" s="576">
        <v>1.7999999999999999E-2</v>
      </c>
      <c r="R315" s="503">
        <v>4.5</v>
      </c>
      <c r="S315" s="52"/>
      <c r="T315" s="47"/>
      <c r="U315" s="74"/>
      <c r="V315" s="74"/>
      <c r="W315" s="74"/>
      <c r="X315" s="74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</row>
    <row r="316" spans="1:45" s="53" customFormat="1" ht="15.75" customHeight="1">
      <c r="A316" s="434" t="s">
        <v>1288</v>
      </c>
      <c r="B316" s="429" t="s">
        <v>1452</v>
      </c>
      <c r="C316" s="832"/>
      <c r="D316" s="832"/>
      <c r="E316" s="835"/>
      <c r="F316" s="835"/>
      <c r="G316" s="691"/>
      <c r="H316" s="430">
        <v>1897</v>
      </c>
      <c r="I316" s="801"/>
      <c r="J316" s="673">
        <v>118400</v>
      </c>
      <c r="K316" s="942"/>
      <c r="L316" s="932"/>
      <c r="M316" s="802"/>
      <c r="N316" s="584">
        <f t="shared" si="141"/>
        <v>1897</v>
      </c>
      <c r="O316" s="947"/>
      <c r="P316" s="516" t="s">
        <v>302</v>
      </c>
      <c r="Q316" s="514">
        <v>0.184</v>
      </c>
      <c r="R316" s="504">
        <v>46</v>
      </c>
      <c r="S316" s="52"/>
      <c r="T316" s="47"/>
      <c r="U316" s="74"/>
      <c r="V316" s="74"/>
      <c r="W316" s="74"/>
      <c r="X316" s="74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</row>
    <row r="317" spans="1:45" s="53" customFormat="1" ht="15.75" customHeight="1">
      <c r="A317" s="428" t="s">
        <v>1456</v>
      </c>
      <c r="B317" s="435" t="s">
        <v>832</v>
      </c>
      <c r="C317" s="830" t="s">
        <v>337</v>
      </c>
      <c r="D317" s="830" t="s">
        <v>384</v>
      </c>
      <c r="E317" s="833" t="s">
        <v>47</v>
      </c>
      <c r="F317" s="833" t="s">
        <v>62</v>
      </c>
      <c r="G317" s="690">
        <v>3049</v>
      </c>
      <c r="H317" s="430">
        <v>953</v>
      </c>
      <c r="I317" s="799">
        <v>190400</v>
      </c>
      <c r="J317" s="673">
        <v>59500</v>
      </c>
      <c r="K317" s="941"/>
      <c r="L317" s="931">
        <f t="shared" ref="L317:L344" si="145">$H$3</f>
        <v>0</v>
      </c>
      <c r="M317" s="802">
        <f t="shared" ref="M317" si="146">G317*(100%-$H$3)</f>
        <v>3049</v>
      </c>
      <c r="N317" s="584">
        <f t="shared" si="141"/>
        <v>953</v>
      </c>
      <c r="O317" s="945">
        <f t="shared" ref="O317" si="147">K317*M317</f>
        <v>0</v>
      </c>
      <c r="P317" s="516" t="s">
        <v>113</v>
      </c>
      <c r="Q317" s="514">
        <v>0.12</v>
      </c>
      <c r="R317" s="504">
        <v>20</v>
      </c>
      <c r="S317" s="52"/>
      <c r="T317" s="47"/>
      <c r="U317" s="74"/>
      <c r="V317" s="74"/>
      <c r="W317" s="74"/>
      <c r="X317" s="74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</row>
    <row r="318" spans="1:45" s="53" customFormat="1" ht="15.75" customHeight="1">
      <c r="A318" s="522"/>
      <c r="B318" s="429" t="s">
        <v>1239</v>
      </c>
      <c r="C318" s="831"/>
      <c r="D318" s="831"/>
      <c r="E318" s="834"/>
      <c r="F318" s="834"/>
      <c r="G318" s="973"/>
      <c r="H318" s="430">
        <v>89</v>
      </c>
      <c r="I318" s="800"/>
      <c r="J318" s="673">
        <v>5600</v>
      </c>
      <c r="K318" s="960"/>
      <c r="L318" s="961"/>
      <c r="M318" s="802"/>
      <c r="N318" s="584">
        <f t="shared" si="141"/>
        <v>89</v>
      </c>
      <c r="O318" s="946"/>
      <c r="P318" s="589" t="s">
        <v>425</v>
      </c>
      <c r="Q318" s="576">
        <v>1.7999999999999999E-2</v>
      </c>
      <c r="R318" s="503">
        <v>4.5</v>
      </c>
      <c r="S318" s="52"/>
      <c r="T318" s="47"/>
      <c r="U318" s="74"/>
      <c r="V318" s="74"/>
      <c r="W318" s="74"/>
      <c r="X318" s="74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</row>
    <row r="319" spans="1:45" s="53" customFormat="1" ht="15.75" customHeight="1">
      <c r="A319" s="434" t="s">
        <v>1474</v>
      </c>
      <c r="B319" s="435" t="s">
        <v>1453</v>
      </c>
      <c r="C319" s="832"/>
      <c r="D319" s="832"/>
      <c r="E319" s="835"/>
      <c r="F319" s="835"/>
      <c r="G319" s="691"/>
      <c r="H319" s="430">
        <v>2007</v>
      </c>
      <c r="I319" s="801"/>
      <c r="J319" s="673">
        <v>125300</v>
      </c>
      <c r="K319" s="942"/>
      <c r="L319" s="932"/>
      <c r="M319" s="802"/>
      <c r="N319" s="584">
        <f t="shared" si="141"/>
        <v>2007</v>
      </c>
      <c r="O319" s="947"/>
      <c r="P319" s="516" t="s">
        <v>302</v>
      </c>
      <c r="Q319" s="514">
        <v>0.184</v>
      </c>
      <c r="R319" s="504">
        <v>46</v>
      </c>
      <c r="S319" s="52"/>
      <c r="T319" s="47"/>
      <c r="U319" s="74"/>
      <c r="V319" s="74"/>
      <c r="W319" s="74"/>
      <c r="X319" s="74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</row>
    <row r="320" spans="1:45" s="7" customFormat="1" ht="28.9" customHeight="1">
      <c r="A320" s="811" t="s">
        <v>1668</v>
      </c>
      <c r="B320" s="717"/>
      <c r="C320" s="717"/>
      <c r="D320" s="717"/>
      <c r="E320" s="717"/>
      <c r="F320" s="717"/>
      <c r="G320" s="717"/>
      <c r="H320" s="717"/>
      <c r="I320" s="717"/>
      <c r="J320" s="717"/>
      <c r="K320" s="717"/>
      <c r="L320" s="717"/>
      <c r="M320" s="717"/>
      <c r="N320" s="717"/>
      <c r="O320" s="120"/>
      <c r="P320" s="121"/>
      <c r="Q320" s="121"/>
      <c r="R320" s="253"/>
      <c r="S320" s="47"/>
      <c r="T320" s="47"/>
      <c r="U320" s="74"/>
      <c r="V320" s="74"/>
      <c r="W320" s="74"/>
      <c r="X320" s="74"/>
      <c r="Y320" s="47"/>
      <c r="Z320" s="47"/>
      <c r="AA320" s="47"/>
      <c r="AB320" s="47"/>
      <c r="AC320" s="47"/>
      <c r="AD320" s="47"/>
      <c r="AE320" s="47"/>
      <c r="AF320" s="47"/>
      <c r="AG320" s="47"/>
      <c r="AH320" s="47"/>
      <c r="AI320" s="47"/>
      <c r="AJ320" s="47"/>
      <c r="AK320" s="47"/>
      <c r="AL320" s="47"/>
      <c r="AM320" s="47"/>
      <c r="AN320" s="47"/>
      <c r="AO320" s="47"/>
      <c r="AP320" s="47"/>
      <c r="AQ320" s="47"/>
      <c r="AR320" s="47"/>
      <c r="AS320" s="47"/>
    </row>
    <row r="321" spans="1:52" s="7" customFormat="1" ht="29.45" customHeight="1">
      <c r="A321" s="965" t="s">
        <v>555</v>
      </c>
      <c r="B321" s="966"/>
      <c r="C321" s="966"/>
      <c r="D321" s="966"/>
      <c r="E321" s="966"/>
      <c r="F321" s="966"/>
      <c r="G321" s="966"/>
      <c r="H321" s="966"/>
      <c r="I321" s="966"/>
      <c r="J321" s="966"/>
      <c r="K321" s="966"/>
      <c r="L321" s="966"/>
      <c r="M321" s="966"/>
      <c r="N321" s="966"/>
      <c r="O321" s="966"/>
      <c r="P321" s="966"/>
      <c r="Q321" s="967"/>
      <c r="R321" s="47"/>
      <c r="S321" s="74"/>
      <c r="T321" s="74"/>
      <c r="U321" s="74"/>
      <c r="V321" s="47"/>
      <c r="W321" s="47"/>
      <c r="X321" s="47"/>
      <c r="Y321" s="47"/>
      <c r="Z321" s="47"/>
      <c r="AA321" s="47"/>
      <c r="AB321" s="47"/>
      <c r="AC321" s="47"/>
      <c r="AD321" s="47"/>
      <c r="AE321" s="47"/>
      <c r="AF321" s="47"/>
      <c r="AG321" s="47"/>
      <c r="AH321" s="47"/>
      <c r="AI321" s="47"/>
      <c r="AJ321" s="47"/>
      <c r="AK321" s="47"/>
      <c r="AL321" s="47"/>
      <c r="AM321" s="47"/>
      <c r="AN321" s="47"/>
      <c r="AO321" s="47"/>
      <c r="AP321" s="47"/>
      <c r="AQ321" s="47"/>
      <c r="AR321" s="47"/>
      <c r="AS321" s="47"/>
      <c r="AT321" s="47"/>
      <c r="AU321" s="47"/>
      <c r="AV321" s="47"/>
      <c r="AW321" s="47"/>
      <c r="AX321" s="47"/>
      <c r="AY321" s="47"/>
      <c r="AZ321" s="47"/>
    </row>
    <row r="322" spans="1:52" s="53" customFormat="1" ht="15.75" customHeight="1">
      <c r="A322" s="428" t="s">
        <v>1402</v>
      </c>
      <c r="B322" s="429" t="s">
        <v>859</v>
      </c>
      <c r="C322" s="962" t="s">
        <v>417</v>
      </c>
      <c r="D322" s="962" t="s">
        <v>418</v>
      </c>
      <c r="E322" s="974" t="s">
        <v>419</v>
      </c>
      <c r="F322" s="974" t="s">
        <v>420</v>
      </c>
      <c r="G322" s="690">
        <v>1827</v>
      </c>
      <c r="H322" s="430">
        <v>852</v>
      </c>
      <c r="I322" s="939">
        <v>114100</v>
      </c>
      <c r="J322" s="673">
        <v>53200</v>
      </c>
      <c r="K322" s="941"/>
      <c r="L322" s="931">
        <f t="shared" si="145"/>
        <v>0</v>
      </c>
      <c r="M322" s="933">
        <f>G322*(100%-$H$3)</f>
        <v>1827</v>
      </c>
      <c r="N322" s="430">
        <f t="shared" ref="N322:N345" si="148">H322*(100%-$H$3)</f>
        <v>852</v>
      </c>
      <c r="O322" s="935">
        <f t="shared" ref="O322:O344" si="149">K322*M322</f>
        <v>0</v>
      </c>
      <c r="P322" s="516" t="s">
        <v>118</v>
      </c>
      <c r="Q322" s="514">
        <v>0.23</v>
      </c>
      <c r="R322" s="504">
        <v>22</v>
      </c>
      <c r="S322" s="52"/>
      <c r="T322" s="47"/>
      <c r="U322" s="74"/>
      <c r="V322" s="74"/>
      <c r="W322" s="74"/>
      <c r="X322" s="74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</row>
    <row r="323" spans="1:52" s="53" customFormat="1" ht="15.75" customHeight="1">
      <c r="A323" s="434" t="s">
        <v>1290</v>
      </c>
      <c r="B323" s="435" t="s">
        <v>692</v>
      </c>
      <c r="C323" s="964"/>
      <c r="D323" s="964"/>
      <c r="E323" s="976"/>
      <c r="F323" s="976"/>
      <c r="G323" s="691"/>
      <c r="H323" s="430">
        <v>975</v>
      </c>
      <c r="I323" s="940"/>
      <c r="J323" s="673">
        <v>60900</v>
      </c>
      <c r="K323" s="942"/>
      <c r="L323" s="932"/>
      <c r="M323" s="934"/>
      <c r="N323" s="430">
        <f t="shared" si="148"/>
        <v>975</v>
      </c>
      <c r="O323" s="936"/>
      <c r="P323" s="516" t="s">
        <v>296</v>
      </c>
      <c r="Q323" s="514">
        <v>0.104</v>
      </c>
      <c r="R323" s="503">
        <v>27</v>
      </c>
      <c r="S323" s="52"/>
      <c r="T323" s="47"/>
      <c r="U323" s="74"/>
      <c r="V323" s="74"/>
      <c r="W323" s="74"/>
      <c r="X323" s="74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</row>
    <row r="324" spans="1:52" s="53" customFormat="1" ht="15.75" customHeight="1">
      <c r="A324" s="428" t="s">
        <v>1403</v>
      </c>
      <c r="B324" s="429" t="s">
        <v>859</v>
      </c>
      <c r="C324" s="962" t="s">
        <v>417</v>
      </c>
      <c r="D324" s="962" t="s">
        <v>418</v>
      </c>
      <c r="E324" s="974" t="s">
        <v>419</v>
      </c>
      <c r="F324" s="974" t="s">
        <v>420</v>
      </c>
      <c r="G324" s="690">
        <v>1770</v>
      </c>
      <c r="H324" s="430">
        <v>852</v>
      </c>
      <c r="I324" s="939">
        <v>110500</v>
      </c>
      <c r="J324" s="673">
        <v>53200</v>
      </c>
      <c r="K324" s="941"/>
      <c r="L324" s="931">
        <f t="shared" si="145"/>
        <v>0</v>
      </c>
      <c r="M324" s="933">
        <f t="shared" ref="M324" si="150">G324*(100%-$H$3)</f>
        <v>1770</v>
      </c>
      <c r="N324" s="430">
        <f t="shared" si="148"/>
        <v>852</v>
      </c>
      <c r="O324" s="935">
        <f t="shared" si="149"/>
        <v>0</v>
      </c>
      <c r="P324" s="516" t="s">
        <v>118</v>
      </c>
      <c r="Q324" s="514">
        <v>0.23</v>
      </c>
      <c r="R324" s="504">
        <v>22</v>
      </c>
      <c r="S324" s="52"/>
      <c r="T324" s="47"/>
      <c r="U324" s="74"/>
      <c r="V324" s="74"/>
      <c r="W324" s="74"/>
      <c r="X324" s="74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</row>
    <row r="325" spans="1:52" s="53" customFormat="1" ht="15.75" customHeight="1">
      <c r="A325" s="434" t="s">
        <v>1289</v>
      </c>
      <c r="B325" s="435" t="s">
        <v>1405</v>
      </c>
      <c r="C325" s="964"/>
      <c r="D325" s="964"/>
      <c r="E325" s="976"/>
      <c r="F325" s="976"/>
      <c r="G325" s="691"/>
      <c r="H325" s="430">
        <v>918</v>
      </c>
      <c r="I325" s="940"/>
      <c r="J325" s="673">
        <v>57300</v>
      </c>
      <c r="K325" s="942"/>
      <c r="L325" s="932"/>
      <c r="M325" s="934"/>
      <c r="N325" s="430">
        <f t="shared" si="148"/>
        <v>918</v>
      </c>
      <c r="O325" s="936"/>
      <c r="P325" s="516" t="s">
        <v>296</v>
      </c>
      <c r="Q325" s="514">
        <v>0.104</v>
      </c>
      <c r="R325" s="503">
        <v>27</v>
      </c>
      <c r="S325" s="52"/>
      <c r="T325" s="47"/>
      <c r="U325" s="74"/>
      <c r="V325" s="74"/>
      <c r="W325" s="74"/>
      <c r="X325" s="74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</row>
    <row r="326" spans="1:52" s="53" customFormat="1" ht="15.75" customHeight="1">
      <c r="A326" s="428" t="s">
        <v>1404</v>
      </c>
      <c r="B326" s="429" t="s">
        <v>859</v>
      </c>
      <c r="C326" s="962" t="s">
        <v>417</v>
      </c>
      <c r="D326" s="962" t="s">
        <v>418</v>
      </c>
      <c r="E326" s="974" t="s">
        <v>419</v>
      </c>
      <c r="F326" s="974" t="s">
        <v>420</v>
      </c>
      <c r="G326" s="690">
        <v>1568</v>
      </c>
      <c r="H326" s="430">
        <v>852</v>
      </c>
      <c r="I326" s="939">
        <v>97900</v>
      </c>
      <c r="J326" s="673">
        <v>53200</v>
      </c>
      <c r="K326" s="941"/>
      <c r="L326" s="931">
        <f t="shared" si="145"/>
        <v>0</v>
      </c>
      <c r="M326" s="933">
        <f t="shared" ref="M326" si="151">G326*(100%-$H$3)</f>
        <v>1568</v>
      </c>
      <c r="N326" s="430">
        <f t="shared" si="148"/>
        <v>852</v>
      </c>
      <c r="O326" s="935">
        <f t="shared" si="149"/>
        <v>0</v>
      </c>
      <c r="P326" s="516" t="s">
        <v>118</v>
      </c>
      <c r="Q326" s="514">
        <v>0.23</v>
      </c>
      <c r="R326" s="504">
        <v>22</v>
      </c>
      <c r="S326" s="52"/>
      <c r="T326" s="47"/>
      <c r="U326" s="74"/>
      <c r="V326" s="74"/>
      <c r="W326" s="74"/>
      <c r="X326" s="74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</row>
    <row r="327" spans="1:52" s="53" customFormat="1" ht="15.75" customHeight="1">
      <c r="A327" s="434" t="s">
        <v>1288</v>
      </c>
      <c r="B327" s="435" t="s">
        <v>1406</v>
      </c>
      <c r="C327" s="964"/>
      <c r="D327" s="964"/>
      <c r="E327" s="976"/>
      <c r="F327" s="976"/>
      <c r="G327" s="691"/>
      <c r="H327" s="430">
        <v>716</v>
      </c>
      <c r="I327" s="940"/>
      <c r="J327" s="673">
        <v>44700</v>
      </c>
      <c r="K327" s="942"/>
      <c r="L327" s="932"/>
      <c r="M327" s="934"/>
      <c r="N327" s="430">
        <f t="shared" si="148"/>
        <v>716</v>
      </c>
      <c r="O327" s="936"/>
      <c r="P327" s="516" t="s">
        <v>296</v>
      </c>
      <c r="Q327" s="514">
        <v>0.104</v>
      </c>
      <c r="R327" s="503">
        <v>27</v>
      </c>
      <c r="S327" s="52"/>
      <c r="T327" s="47"/>
      <c r="U327" s="74"/>
      <c r="V327" s="74"/>
      <c r="W327" s="74"/>
      <c r="X327" s="74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</row>
    <row r="328" spans="1:52" s="53" customFormat="1" ht="15.75" customHeight="1">
      <c r="A328" s="428" t="s">
        <v>1414</v>
      </c>
      <c r="B328" s="429" t="s">
        <v>860</v>
      </c>
      <c r="C328" s="970" t="s">
        <v>342</v>
      </c>
      <c r="D328" s="970" t="s">
        <v>343</v>
      </c>
      <c r="E328" s="974" t="s">
        <v>421</v>
      </c>
      <c r="F328" s="974" t="s">
        <v>422</v>
      </c>
      <c r="G328" s="690">
        <v>1883</v>
      </c>
      <c r="H328" s="430">
        <v>865</v>
      </c>
      <c r="I328" s="939">
        <v>117600</v>
      </c>
      <c r="J328" s="673">
        <v>54000</v>
      </c>
      <c r="K328" s="941"/>
      <c r="L328" s="931">
        <f t="shared" si="145"/>
        <v>0</v>
      </c>
      <c r="M328" s="933">
        <f t="shared" ref="M328" si="152">G328*(100%-$H$3)</f>
        <v>1883</v>
      </c>
      <c r="N328" s="430">
        <f t="shared" si="148"/>
        <v>865</v>
      </c>
      <c r="O328" s="935">
        <f t="shared" si="149"/>
        <v>0</v>
      </c>
      <c r="P328" s="516" t="s">
        <v>113</v>
      </c>
      <c r="Q328" s="514">
        <v>0.12</v>
      </c>
      <c r="R328" s="503">
        <v>19</v>
      </c>
      <c r="S328" s="52"/>
      <c r="T328" s="47"/>
      <c r="U328" s="74"/>
      <c r="V328" s="74"/>
      <c r="W328" s="74"/>
      <c r="X328" s="74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</row>
    <row r="329" spans="1:52" s="53" customFormat="1" ht="15.75" customHeight="1">
      <c r="A329" s="434" t="s">
        <v>1290</v>
      </c>
      <c r="B329" s="435" t="s">
        <v>694</v>
      </c>
      <c r="C329" s="972"/>
      <c r="D329" s="972"/>
      <c r="E329" s="976"/>
      <c r="F329" s="976"/>
      <c r="G329" s="691"/>
      <c r="H329" s="430">
        <v>1018</v>
      </c>
      <c r="I329" s="940"/>
      <c r="J329" s="673">
        <v>63600</v>
      </c>
      <c r="K329" s="942"/>
      <c r="L329" s="932"/>
      <c r="M329" s="934"/>
      <c r="N329" s="430">
        <f t="shared" si="148"/>
        <v>1018</v>
      </c>
      <c r="O329" s="936"/>
      <c r="P329" s="516" t="s">
        <v>298</v>
      </c>
      <c r="Q329" s="514">
        <v>0.125</v>
      </c>
      <c r="R329" s="503">
        <v>37</v>
      </c>
      <c r="S329" s="52"/>
      <c r="T329" s="47"/>
      <c r="U329" s="74"/>
      <c r="V329" s="74"/>
      <c r="W329" s="74"/>
      <c r="X329" s="74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</row>
    <row r="330" spans="1:52" s="53" customFormat="1" ht="15.75" customHeight="1">
      <c r="A330" s="428" t="s">
        <v>1415</v>
      </c>
      <c r="B330" s="429" t="s">
        <v>860</v>
      </c>
      <c r="C330" s="970" t="s">
        <v>342</v>
      </c>
      <c r="D330" s="970" t="s">
        <v>343</v>
      </c>
      <c r="E330" s="974" t="s">
        <v>421</v>
      </c>
      <c r="F330" s="974" t="s">
        <v>422</v>
      </c>
      <c r="G330" s="690">
        <v>1826</v>
      </c>
      <c r="H330" s="430">
        <v>865</v>
      </c>
      <c r="I330" s="939">
        <v>114000</v>
      </c>
      <c r="J330" s="673">
        <v>54000</v>
      </c>
      <c r="K330" s="941"/>
      <c r="L330" s="931">
        <f t="shared" si="145"/>
        <v>0</v>
      </c>
      <c r="M330" s="933">
        <f t="shared" ref="M330" si="153">G330*(100%-$H$3)</f>
        <v>1826</v>
      </c>
      <c r="N330" s="430">
        <f t="shared" si="148"/>
        <v>865</v>
      </c>
      <c r="O330" s="935">
        <f t="shared" si="149"/>
        <v>0</v>
      </c>
      <c r="P330" s="516" t="s">
        <v>113</v>
      </c>
      <c r="Q330" s="514">
        <v>0.12</v>
      </c>
      <c r="R330" s="503">
        <v>19</v>
      </c>
      <c r="S330" s="52"/>
      <c r="T330" s="47"/>
      <c r="U330" s="74"/>
      <c r="V330" s="74"/>
      <c r="W330" s="74"/>
      <c r="X330" s="74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</row>
    <row r="331" spans="1:52" s="53" customFormat="1" ht="15.75" customHeight="1">
      <c r="A331" s="434" t="s">
        <v>1289</v>
      </c>
      <c r="B331" s="435" t="s">
        <v>1417</v>
      </c>
      <c r="C331" s="972"/>
      <c r="D331" s="972"/>
      <c r="E331" s="976"/>
      <c r="F331" s="976"/>
      <c r="G331" s="691"/>
      <c r="H331" s="430">
        <v>961</v>
      </c>
      <c r="I331" s="940"/>
      <c r="J331" s="673">
        <v>60000</v>
      </c>
      <c r="K331" s="942"/>
      <c r="L331" s="932"/>
      <c r="M331" s="934"/>
      <c r="N331" s="430">
        <f t="shared" si="148"/>
        <v>961</v>
      </c>
      <c r="O331" s="936"/>
      <c r="P331" s="516" t="s">
        <v>298</v>
      </c>
      <c r="Q331" s="514">
        <v>0.125</v>
      </c>
      <c r="R331" s="503">
        <v>37</v>
      </c>
      <c r="S331" s="52"/>
      <c r="T331" s="47"/>
      <c r="U331" s="74"/>
      <c r="V331" s="74"/>
      <c r="W331" s="74"/>
      <c r="X331" s="74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</row>
    <row r="332" spans="1:52" s="53" customFormat="1" ht="15.75" customHeight="1">
      <c r="A332" s="428" t="s">
        <v>1416</v>
      </c>
      <c r="B332" s="429" t="s">
        <v>860</v>
      </c>
      <c r="C332" s="970" t="s">
        <v>342</v>
      </c>
      <c r="D332" s="970" t="s">
        <v>343</v>
      </c>
      <c r="E332" s="974" t="s">
        <v>421</v>
      </c>
      <c r="F332" s="974" t="s">
        <v>422</v>
      </c>
      <c r="G332" s="690">
        <v>1624</v>
      </c>
      <c r="H332" s="430">
        <v>865</v>
      </c>
      <c r="I332" s="939">
        <v>101400</v>
      </c>
      <c r="J332" s="673">
        <v>54000</v>
      </c>
      <c r="K332" s="941"/>
      <c r="L332" s="931">
        <f t="shared" si="145"/>
        <v>0</v>
      </c>
      <c r="M332" s="933">
        <f t="shared" ref="M332" si="154">G332*(100%-$H$3)</f>
        <v>1624</v>
      </c>
      <c r="N332" s="430">
        <f t="shared" si="148"/>
        <v>865</v>
      </c>
      <c r="O332" s="935">
        <f t="shared" si="149"/>
        <v>0</v>
      </c>
      <c r="P332" s="516" t="s">
        <v>113</v>
      </c>
      <c r="Q332" s="514">
        <v>0.12</v>
      </c>
      <c r="R332" s="503">
        <v>19</v>
      </c>
      <c r="S332" s="52"/>
      <c r="T332" s="47"/>
      <c r="U332" s="74"/>
      <c r="V332" s="74"/>
      <c r="W332" s="74"/>
      <c r="X332" s="74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</row>
    <row r="333" spans="1:52" s="53" customFormat="1" ht="15.75" customHeight="1">
      <c r="A333" s="434" t="s">
        <v>1288</v>
      </c>
      <c r="B333" s="435" t="s">
        <v>1418</v>
      </c>
      <c r="C333" s="972"/>
      <c r="D333" s="972"/>
      <c r="E333" s="976"/>
      <c r="F333" s="976"/>
      <c r="G333" s="691"/>
      <c r="H333" s="430">
        <v>759</v>
      </c>
      <c r="I333" s="940"/>
      <c r="J333" s="673">
        <v>47400</v>
      </c>
      <c r="K333" s="942"/>
      <c r="L333" s="932"/>
      <c r="M333" s="934"/>
      <c r="N333" s="430">
        <f t="shared" si="148"/>
        <v>759</v>
      </c>
      <c r="O333" s="936"/>
      <c r="P333" s="516" t="s">
        <v>298</v>
      </c>
      <c r="Q333" s="514">
        <v>0.125</v>
      </c>
      <c r="R333" s="503">
        <v>37</v>
      </c>
      <c r="S333" s="52"/>
      <c r="T333" s="47"/>
      <c r="U333" s="74"/>
      <c r="V333" s="74"/>
      <c r="W333" s="74"/>
      <c r="X333" s="74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</row>
    <row r="334" spans="1:52" s="53" customFormat="1" ht="15.75" customHeight="1">
      <c r="A334" s="428" t="s">
        <v>1425</v>
      </c>
      <c r="B334" s="429" t="s">
        <v>861</v>
      </c>
      <c r="C334" s="970" t="s">
        <v>344</v>
      </c>
      <c r="D334" s="970" t="s">
        <v>345</v>
      </c>
      <c r="E334" s="974" t="s">
        <v>423</v>
      </c>
      <c r="F334" s="974" t="s">
        <v>407</v>
      </c>
      <c r="G334" s="690">
        <v>2025</v>
      </c>
      <c r="H334" s="430">
        <v>876</v>
      </c>
      <c r="I334" s="939">
        <v>126400</v>
      </c>
      <c r="J334" s="673">
        <v>54700</v>
      </c>
      <c r="K334" s="941"/>
      <c r="L334" s="931">
        <f t="shared" si="145"/>
        <v>0</v>
      </c>
      <c r="M334" s="933">
        <f t="shared" ref="M334" si="155">G334*(100%-$H$3)</f>
        <v>2025</v>
      </c>
      <c r="N334" s="430">
        <f t="shared" si="148"/>
        <v>876</v>
      </c>
      <c r="O334" s="935">
        <f t="shared" si="149"/>
        <v>0</v>
      </c>
      <c r="P334" s="516" t="s">
        <v>118</v>
      </c>
      <c r="Q334" s="514">
        <v>0.23</v>
      </c>
      <c r="R334" s="504">
        <v>22</v>
      </c>
      <c r="S334" s="52"/>
      <c r="T334" s="47"/>
      <c r="U334" s="74"/>
      <c r="V334" s="74"/>
      <c r="W334" s="74"/>
      <c r="X334" s="74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</row>
    <row r="335" spans="1:52" s="53" customFormat="1" ht="15.75" customHeight="1">
      <c r="A335" s="434" t="s">
        <v>1290</v>
      </c>
      <c r="B335" s="435" t="s">
        <v>696</v>
      </c>
      <c r="C335" s="972"/>
      <c r="D335" s="972"/>
      <c r="E335" s="976"/>
      <c r="F335" s="976"/>
      <c r="G335" s="691"/>
      <c r="H335" s="430">
        <v>1149</v>
      </c>
      <c r="I335" s="940"/>
      <c r="J335" s="673">
        <v>71700</v>
      </c>
      <c r="K335" s="942"/>
      <c r="L335" s="932"/>
      <c r="M335" s="934"/>
      <c r="N335" s="430">
        <f t="shared" si="148"/>
        <v>1149</v>
      </c>
      <c r="O335" s="936"/>
      <c r="P335" s="516" t="s">
        <v>298</v>
      </c>
      <c r="Q335" s="514">
        <v>0.125</v>
      </c>
      <c r="R335" s="503">
        <v>36</v>
      </c>
      <c r="S335" s="52"/>
      <c r="T335" s="47"/>
      <c r="U335" s="74"/>
      <c r="V335" s="74"/>
      <c r="W335" s="74"/>
      <c r="X335" s="74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</row>
    <row r="336" spans="1:52" s="53" customFormat="1" ht="15.75" customHeight="1">
      <c r="A336" s="428" t="s">
        <v>1426</v>
      </c>
      <c r="B336" s="429" t="s">
        <v>861</v>
      </c>
      <c r="C336" s="970" t="s">
        <v>344</v>
      </c>
      <c r="D336" s="970" t="s">
        <v>345</v>
      </c>
      <c r="E336" s="974" t="s">
        <v>423</v>
      </c>
      <c r="F336" s="974" t="s">
        <v>407</v>
      </c>
      <c r="G336" s="690">
        <v>1968</v>
      </c>
      <c r="H336" s="430">
        <v>876</v>
      </c>
      <c r="I336" s="939">
        <v>122900</v>
      </c>
      <c r="J336" s="673">
        <v>54700</v>
      </c>
      <c r="K336" s="941"/>
      <c r="L336" s="931">
        <f t="shared" si="145"/>
        <v>0</v>
      </c>
      <c r="M336" s="933">
        <f t="shared" ref="M336" si="156">G336*(100%-$H$3)</f>
        <v>1968</v>
      </c>
      <c r="N336" s="430">
        <f t="shared" si="148"/>
        <v>876</v>
      </c>
      <c r="O336" s="935">
        <f t="shared" si="149"/>
        <v>0</v>
      </c>
      <c r="P336" s="516" t="s">
        <v>118</v>
      </c>
      <c r="Q336" s="514">
        <v>0.23</v>
      </c>
      <c r="R336" s="504">
        <v>22</v>
      </c>
      <c r="S336" s="52"/>
      <c r="T336" s="47"/>
      <c r="U336" s="74"/>
      <c r="V336" s="74"/>
      <c r="W336" s="74"/>
      <c r="X336" s="74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</row>
    <row r="337" spans="1:57" s="53" customFormat="1" ht="15.75" customHeight="1">
      <c r="A337" s="434" t="s">
        <v>1289</v>
      </c>
      <c r="B337" s="435" t="s">
        <v>1428</v>
      </c>
      <c r="C337" s="972"/>
      <c r="D337" s="972"/>
      <c r="E337" s="976"/>
      <c r="F337" s="976"/>
      <c r="G337" s="691"/>
      <c r="H337" s="430">
        <v>1092</v>
      </c>
      <c r="I337" s="940"/>
      <c r="J337" s="673">
        <v>68200</v>
      </c>
      <c r="K337" s="942"/>
      <c r="L337" s="932"/>
      <c r="M337" s="934"/>
      <c r="N337" s="430">
        <f t="shared" si="148"/>
        <v>1092</v>
      </c>
      <c r="O337" s="936"/>
      <c r="P337" s="516" t="s">
        <v>298</v>
      </c>
      <c r="Q337" s="514">
        <v>0.125</v>
      </c>
      <c r="R337" s="503">
        <v>36</v>
      </c>
      <c r="S337" s="52"/>
      <c r="T337" s="47"/>
      <c r="U337" s="74"/>
      <c r="V337" s="74"/>
      <c r="W337" s="74"/>
      <c r="X337" s="74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</row>
    <row r="338" spans="1:57" s="53" customFormat="1" ht="15.75" customHeight="1">
      <c r="A338" s="428" t="s">
        <v>1427</v>
      </c>
      <c r="B338" s="429" t="s">
        <v>861</v>
      </c>
      <c r="C338" s="970" t="s">
        <v>344</v>
      </c>
      <c r="D338" s="970" t="s">
        <v>345</v>
      </c>
      <c r="E338" s="974" t="s">
        <v>423</v>
      </c>
      <c r="F338" s="974" t="s">
        <v>407</v>
      </c>
      <c r="G338" s="690">
        <v>1766</v>
      </c>
      <c r="H338" s="430">
        <v>876</v>
      </c>
      <c r="I338" s="939">
        <v>110300</v>
      </c>
      <c r="J338" s="673">
        <v>54700</v>
      </c>
      <c r="K338" s="941"/>
      <c r="L338" s="931">
        <f t="shared" si="145"/>
        <v>0</v>
      </c>
      <c r="M338" s="933">
        <f t="shared" ref="M338" si="157">G338*(100%-$H$3)</f>
        <v>1766</v>
      </c>
      <c r="N338" s="430">
        <f t="shared" si="148"/>
        <v>876</v>
      </c>
      <c r="O338" s="935">
        <f t="shared" si="149"/>
        <v>0</v>
      </c>
      <c r="P338" s="516" t="s">
        <v>118</v>
      </c>
      <c r="Q338" s="514">
        <v>0.23</v>
      </c>
      <c r="R338" s="504">
        <v>22</v>
      </c>
      <c r="S338" s="52"/>
      <c r="T338" s="47"/>
      <c r="U338" s="74"/>
      <c r="V338" s="74"/>
      <c r="W338" s="74"/>
      <c r="X338" s="74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</row>
    <row r="339" spans="1:57" s="53" customFormat="1" ht="15.75" customHeight="1">
      <c r="A339" s="434" t="s">
        <v>1288</v>
      </c>
      <c r="B339" s="435" t="s">
        <v>1429</v>
      </c>
      <c r="C339" s="972"/>
      <c r="D339" s="972"/>
      <c r="E339" s="976"/>
      <c r="F339" s="976"/>
      <c r="G339" s="691"/>
      <c r="H339" s="430">
        <v>890</v>
      </c>
      <c r="I339" s="940"/>
      <c r="J339" s="673">
        <v>55600</v>
      </c>
      <c r="K339" s="942"/>
      <c r="L339" s="932"/>
      <c r="M339" s="934"/>
      <c r="N339" s="430">
        <f t="shared" si="148"/>
        <v>890</v>
      </c>
      <c r="O339" s="936"/>
      <c r="P339" s="516" t="s">
        <v>298</v>
      </c>
      <c r="Q339" s="514">
        <v>0.125</v>
      </c>
      <c r="R339" s="503">
        <v>36</v>
      </c>
      <c r="S339" s="52"/>
      <c r="T339" s="47"/>
      <c r="U339" s="74"/>
      <c r="V339" s="74"/>
      <c r="W339" s="74"/>
      <c r="X339" s="74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</row>
    <row r="340" spans="1:57" s="53" customFormat="1" ht="15.75" customHeight="1">
      <c r="A340" s="428" t="s">
        <v>1438</v>
      </c>
      <c r="B340" s="429" t="s">
        <v>862</v>
      </c>
      <c r="C340" s="970" t="s">
        <v>346</v>
      </c>
      <c r="D340" s="970" t="s">
        <v>347</v>
      </c>
      <c r="E340" s="974" t="s">
        <v>91</v>
      </c>
      <c r="F340" s="974" t="s">
        <v>46</v>
      </c>
      <c r="G340" s="690">
        <v>2167</v>
      </c>
      <c r="H340" s="430">
        <v>887</v>
      </c>
      <c r="I340" s="939">
        <v>135300</v>
      </c>
      <c r="J340" s="673">
        <v>55400</v>
      </c>
      <c r="K340" s="941"/>
      <c r="L340" s="931">
        <f t="shared" si="145"/>
        <v>0</v>
      </c>
      <c r="M340" s="933">
        <f t="shared" ref="M340" si="158">G340*(100%-$H$3)</f>
        <v>2167</v>
      </c>
      <c r="N340" s="430">
        <f t="shared" si="148"/>
        <v>887</v>
      </c>
      <c r="O340" s="935">
        <f t="shared" si="149"/>
        <v>0</v>
      </c>
      <c r="P340" s="516" t="s">
        <v>197</v>
      </c>
      <c r="Q340" s="514">
        <v>0.23799999999999999</v>
      </c>
      <c r="R340" s="503">
        <v>26</v>
      </c>
      <c r="S340" s="52"/>
      <c r="T340" s="47"/>
      <c r="U340" s="74"/>
      <c r="V340" s="74"/>
      <c r="W340" s="74"/>
      <c r="X340" s="74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</row>
    <row r="341" spans="1:57" s="53" customFormat="1" ht="15.75" customHeight="1">
      <c r="A341" s="434" t="s">
        <v>1290</v>
      </c>
      <c r="B341" s="435" t="s">
        <v>698</v>
      </c>
      <c r="C341" s="972"/>
      <c r="D341" s="972"/>
      <c r="E341" s="976"/>
      <c r="F341" s="976"/>
      <c r="G341" s="691"/>
      <c r="H341" s="430">
        <v>1280</v>
      </c>
      <c r="I341" s="940"/>
      <c r="J341" s="673">
        <v>79900</v>
      </c>
      <c r="K341" s="942"/>
      <c r="L341" s="932"/>
      <c r="M341" s="934"/>
      <c r="N341" s="430">
        <f t="shared" si="148"/>
        <v>1280</v>
      </c>
      <c r="O341" s="936"/>
      <c r="P341" s="516" t="s">
        <v>298</v>
      </c>
      <c r="Q341" s="514">
        <v>0.126</v>
      </c>
      <c r="R341" s="504">
        <v>36</v>
      </c>
      <c r="S341" s="52"/>
      <c r="T341" s="47"/>
      <c r="U341" s="74"/>
      <c r="V341" s="74"/>
      <c r="W341" s="74"/>
      <c r="X341" s="74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</row>
    <row r="342" spans="1:57" s="53" customFormat="1" ht="15.75" customHeight="1">
      <c r="A342" s="428" t="s">
        <v>1441</v>
      </c>
      <c r="B342" s="429" t="s">
        <v>862</v>
      </c>
      <c r="C342" s="970" t="s">
        <v>346</v>
      </c>
      <c r="D342" s="970" t="s">
        <v>347</v>
      </c>
      <c r="E342" s="974" t="s">
        <v>91</v>
      </c>
      <c r="F342" s="974" t="s">
        <v>46</v>
      </c>
      <c r="G342" s="690">
        <v>2110</v>
      </c>
      <c r="H342" s="430">
        <v>887</v>
      </c>
      <c r="I342" s="939">
        <v>131800</v>
      </c>
      <c r="J342" s="673">
        <v>55400</v>
      </c>
      <c r="K342" s="941"/>
      <c r="L342" s="931">
        <f t="shared" si="145"/>
        <v>0</v>
      </c>
      <c r="M342" s="933">
        <f t="shared" ref="M342" si="159">G342*(100%-$H$3)</f>
        <v>2110</v>
      </c>
      <c r="N342" s="430">
        <f t="shared" si="148"/>
        <v>887</v>
      </c>
      <c r="O342" s="935">
        <f t="shared" si="149"/>
        <v>0</v>
      </c>
      <c r="P342" s="516" t="s">
        <v>197</v>
      </c>
      <c r="Q342" s="514">
        <v>0.23799999999999999</v>
      </c>
      <c r="R342" s="503">
        <v>26</v>
      </c>
      <c r="S342" s="52"/>
      <c r="T342" s="47"/>
      <c r="U342" s="74"/>
      <c r="V342" s="74"/>
      <c r="W342" s="74"/>
      <c r="X342" s="74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</row>
    <row r="343" spans="1:57" s="53" customFormat="1" ht="15.75" customHeight="1">
      <c r="A343" s="434" t="s">
        <v>1289</v>
      </c>
      <c r="B343" s="435" t="s">
        <v>1439</v>
      </c>
      <c r="C343" s="972"/>
      <c r="D343" s="972"/>
      <c r="E343" s="976"/>
      <c r="F343" s="976"/>
      <c r="G343" s="691"/>
      <c r="H343" s="430">
        <v>1223</v>
      </c>
      <c r="I343" s="940"/>
      <c r="J343" s="673">
        <v>76400</v>
      </c>
      <c r="K343" s="942"/>
      <c r="L343" s="932"/>
      <c r="M343" s="934"/>
      <c r="N343" s="430">
        <f t="shared" si="148"/>
        <v>1223</v>
      </c>
      <c r="O343" s="936"/>
      <c r="P343" s="516" t="s">
        <v>298</v>
      </c>
      <c r="Q343" s="514">
        <v>0.126</v>
      </c>
      <c r="R343" s="504">
        <v>36</v>
      </c>
      <c r="S343" s="52"/>
      <c r="T343" s="47"/>
      <c r="U343" s="74"/>
      <c r="V343" s="74"/>
      <c r="W343" s="74"/>
      <c r="X343" s="74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</row>
    <row r="344" spans="1:57" s="53" customFormat="1" ht="15.75" customHeight="1">
      <c r="A344" s="428" t="s">
        <v>1442</v>
      </c>
      <c r="B344" s="429" t="s">
        <v>862</v>
      </c>
      <c r="C344" s="970" t="s">
        <v>346</v>
      </c>
      <c r="D344" s="970" t="s">
        <v>347</v>
      </c>
      <c r="E344" s="974" t="s">
        <v>91</v>
      </c>
      <c r="F344" s="974" t="s">
        <v>46</v>
      </c>
      <c r="G344" s="690">
        <v>1908</v>
      </c>
      <c r="H344" s="430">
        <v>887</v>
      </c>
      <c r="I344" s="939">
        <v>119200</v>
      </c>
      <c r="J344" s="673">
        <v>55400</v>
      </c>
      <c r="K344" s="941"/>
      <c r="L344" s="931">
        <f t="shared" si="145"/>
        <v>0</v>
      </c>
      <c r="M344" s="933">
        <f t="shared" ref="M344" si="160">G344*(100%-$H$3)</f>
        <v>1908</v>
      </c>
      <c r="N344" s="430">
        <f t="shared" si="148"/>
        <v>887</v>
      </c>
      <c r="O344" s="935">
        <f t="shared" si="149"/>
        <v>0</v>
      </c>
      <c r="P344" s="516" t="s">
        <v>197</v>
      </c>
      <c r="Q344" s="514">
        <v>0.23799999999999999</v>
      </c>
      <c r="R344" s="503">
        <v>26</v>
      </c>
      <c r="S344" s="52"/>
      <c r="T344" s="47"/>
      <c r="U344" s="74"/>
      <c r="V344" s="74"/>
      <c r="W344" s="74"/>
      <c r="X344" s="74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</row>
    <row r="345" spans="1:57" s="53" customFormat="1" ht="15.75" customHeight="1">
      <c r="A345" s="434" t="s">
        <v>1288</v>
      </c>
      <c r="B345" s="435" t="s">
        <v>1440</v>
      </c>
      <c r="C345" s="972"/>
      <c r="D345" s="972"/>
      <c r="E345" s="976"/>
      <c r="F345" s="976"/>
      <c r="G345" s="691"/>
      <c r="H345" s="430">
        <v>1021</v>
      </c>
      <c r="I345" s="940"/>
      <c r="J345" s="673">
        <v>63800</v>
      </c>
      <c r="K345" s="942"/>
      <c r="L345" s="932"/>
      <c r="M345" s="934"/>
      <c r="N345" s="430">
        <f t="shared" si="148"/>
        <v>1021</v>
      </c>
      <c r="O345" s="936"/>
      <c r="P345" s="516" t="s">
        <v>298</v>
      </c>
      <c r="Q345" s="514">
        <v>0.126</v>
      </c>
      <c r="R345" s="504">
        <v>36</v>
      </c>
      <c r="S345" s="52"/>
      <c r="T345" s="47"/>
      <c r="U345" s="74"/>
      <c r="V345" s="74"/>
      <c r="W345" s="74"/>
      <c r="X345" s="74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</row>
    <row r="346" spans="1:57" s="7" customFormat="1" ht="28.9" customHeight="1">
      <c r="A346" s="541" t="s">
        <v>559</v>
      </c>
      <c r="B346" s="526"/>
      <c r="C346" s="526"/>
      <c r="D346" s="526"/>
      <c r="E346" s="526"/>
      <c r="F346" s="526"/>
      <c r="G346" s="526"/>
      <c r="H346" s="526"/>
      <c r="I346" s="526"/>
      <c r="J346" s="526"/>
      <c r="K346" s="526"/>
      <c r="L346" s="526"/>
      <c r="M346" s="526"/>
      <c r="N346" s="526"/>
      <c r="O346" s="120"/>
      <c r="P346" s="121"/>
      <c r="Q346" s="121"/>
      <c r="R346" s="253"/>
      <c r="S346" s="47"/>
      <c r="T346" s="47"/>
      <c r="U346" s="74"/>
      <c r="V346" s="74"/>
      <c r="W346" s="74"/>
      <c r="X346" s="74"/>
      <c r="Y346" s="47"/>
      <c r="Z346" s="47"/>
      <c r="AA346" s="47"/>
      <c r="AB346" s="47"/>
      <c r="AC346" s="47"/>
      <c r="AD346" s="47"/>
      <c r="AE346" s="47"/>
      <c r="AF346" s="47"/>
      <c r="AG346" s="47"/>
      <c r="AH346" s="47"/>
      <c r="AI346" s="47"/>
      <c r="AJ346" s="47"/>
      <c r="AK346" s="47"/>
      <c r="AL346" s="47"/>
      <c r="AM346" s="47"/>
      <c r="AN346" s="47"/>
      <c r="AO346" s="47"/>
      <c r="AP346" s="47"/>
      <c r="AQ346" s="47"/>
      <c r="AR346" s="47"/>
      <c r="AS346" s="47"/>
    </row>
    <row r="347" spans="1:57" s="7" customFormat="1" ht="30.6" customHeight="1">
      <c r="A347" s="965" t="s">
        <v>558</v>
      </c>
      <c r="B347" s="966"/>
      <c r="C347" s="966"/>
      <c r="D347" s="966"/>
      <c r="E347" s="966"/>
      <c r="F347" s="966"/>
      <c r="G347" s="966"/>
      <c r="H347" s="966"/>
      <c r="I347" s="966"/>
      <c r="J347" s="966"/>
      <c r="K347" s="966"/>
      <c r="L347" s="966"/>
      <c r="M347" s="966"/>
      <c r="N347" s="966"/>
      <c r="O347" s="966"/>
      <c r="P347" s="966"/>
      <c r="Q347" s="967"/>
      <c r="R347" s="47"/>
      <c r="S347" s="74"/>
      <c r="T347" s="74"/>
      <c r="U347" s="74"/>
      <c r="V347" s="47"/>
      <c r="W347" s="47"/>
      <c r="X347" s="47"/>
      <c r="Y347" s="47"/>
      <c r="Z347" s="47"/>
      <c r="AA347" s="47"/>
      <c r="AB347" s="47"/>
      <c r="AC347" s="47"/>
      <c r="AD347" s="47"/>
      <c r="AE347" s="47"/>
      <c r="AF347" s="47"/>
      <c r="AG347" s="47"/>
      <c r="AH347" s="47"/>
      <c r="AI347" s="47"/>
      <c r="AJ347" s="47"/>
      <c r="AK347" s="47"/>
      <c r="AL347" s="47"/>
      <c r="AM347" s="47"/>
      <c r="AN347" s="47"/>
      <c r="AO347" s="47"/>
      <c r="AP347" s="47"/>
      <c r="AQ347" s="47"/>
      <c r="AR347" s="47"/>
      <c r="AS347" s="47"/>
      <c r="AT347" s="47"/>
      <c r="AU347" s="47"/>
      <c r="AV347" s="47"/>
      <c r="AW347" s="47"/>
      <c r="AX347" s="47"/>
      <c r="AY347" s="47"/>
      <c r="AZ347" s="47"/>
    </row>
    <row r="348" spans="1:57" s="7" customFormat="1" ht="15.75" customHeight="1">
      <c r="A348" s="428" t="s">
        <v>1549</v>
      </c>
      <c r="B348" s="534" t="s">
        <v>898</v>
      </c>
      <c r="C348" s="733" t="s">
        <v>440</v>
      </c>
      <c r="D348" s="733" t="s">
        <v>441</v>
      </c>
      <c r="E348" s="733" t="s">
        <v>221</v>
      </c>
      <c r="F348" s="733" t="s">
        <v>377</v>
      </c>
      <c r="G348" s="690">
        <v>2342</v>
      </c>
      <c r="H348" s="430">
        <v>867</v>
      </c>
      <c r="I348" s="939">
        <v>146300</v>
      </c>
      <c r="J348" s="673">
        <v>54200</v>
      </c>
      <c r="K348" s="943"/>
      <c r="L348" s="954">
        <f t="shared" ref="L348" si="161">$H$3</f>
        <v>0</v>
      </c>
      <c r="M348" s="933">
        <f>G348*(100%-$H$3)</f>
        <v>2342</v>
      </c>
      <c r="N348" s="430">
        <f t="shared" ref="N348:N379" si="162">H348*(100%-$H$3)</f>
        <v>867</v>
      </c>
      <c r="O348" s="935">
        <f t="shared" ref="O348:O378" si="163">K348*M348</f>
        <v>0</v>
      </c>
      <c r="P348" s="537" t="s">
        <v>109</v>
      </c>
      <c r="Q348" s="528">
        <v>0.313</v>
      </c>
      <c r="R348" s="503">
        <v>43</v>
      </c>
      <c r="S348" s="47"/>
      <c r="T348" s="74"/>
      <c r="U348" s="74"/>
      <c r="V348" s="74"/>
      <c r="W348" s="47"/>
      <c r="X348" s="47"/>
      <c r="Y348" s="47"/>
      <c r="Z348" s="47"/>
      <c r="AA348" s="47"/>
      <c r="AB348" s="47"/>
      <c r="AC348" s="47"/>
      <c r="AD348" s="47"/>
      <c r="AE348" s="47"/>
      <c r="AF348" s="47"/>
      <c r="AG348" s="47"/>
      <c r="AH348" s="47"/>
      <c r="AI348" s="47"/>
      <c r="AJ348" s="47"/>
      <c r="AK348" s="47"/>
      <c r="AL348" s="47"/>
      <c r="AM348" s="47"/>
      <c r="AN348" s="47"/>
      <c r="AO348" s="47"/>
      <c r="AP348" s="47"/>
      <c r="AQ348" s="47"/>
      <c r="AR348" s="47"/>
      <c r="AS348" s="47"/>
      <c r="AT348" s="47"/>
      <c r="AU348" s="47"/>
      <c r="AV348" s="47"/>
      <c r="AW348" s="47"/>
      <c r="AX348" s="47"/>
      <c r="AY348" s="47"/>
      <c r="AZ348" s="47"/>
      <c r="BA348" s="47"/>
      <c r="BB348" s="46"/>
      <c r="BC348" s="46"/>
      <c r="BD348" s="46"/>
      <c r="BE348" s="46"/>
    </row>
    <row r="349" spans="1:57" s="7" customFormat="1" ht="15" customHeight="1">
      <c r="A349" s="434" t="s">
        <v>1479</v>
      </c>
      <c r="B349" s="533" t="s">
        <v>700</v>
      </c>
      <c r="C349" s="846"/>
      <c r="D349" s="846"/>
      <c r="E349" s="733"/>
      <c r="F349" s="733"/>
      <c r="G349" s="691"/>
      <c r="H349" s="430">
        <v>1475</v>
      </c>
      <c r="I349" s="940"/>
      <c r="J349" s="673">
        <v>92100</v>
      </c>
      <c r="K349" s="944"/>
      <c r="L349" s="956"/>
      <c r="M349" s="934"/>
      <c r="N349" s="430">
        <f t="shared" si="162"/>
        <v>1475</v>
      </c>
      <c r="O349" s="936"/>
      <c r="P349" s="537" t="s">
        <v>299</v>
      </c>
      <c r="Q349" s="528">
        <v>0.249</v>
      </c>
      <c r="R349" s="504">
        <v>40</v>
      </c>
      <c r="S349" s="47"/>
      <c r="T349" s="74"/>
      <c r="U349" s="74"/>
      <c r="V349" s="74"/>
      <c r="W349" s="47"/>
      <c r="X349" s="47"/>
      <c r="Y349" s="47"/>
      <c r="Z349" s="47"/>
      <c r="AA349" s="47"/>
      <c r="AB349" s="47"/>
      <c r="AC349" s="47"/>
      <c r="AD349" s="47"/>
      <c r="AE349" s="47"/>
      <c r="AF349" s="47"/>
      <c r="AG349" s="47"/>
      <c r="AH349" s="47"/>
      <c r="AI349" s="47"/>
      <c r="AJ349" s="47"/>
      <c r="AK349" s="47"/>
      <c r="AL349" s="47"/>
      <c r="AM349" s="47"/>
      <c r="AN349" s="47"/>
      <c r="AO349" s="47"/>
      <c r="AP349" s="47"/>
      <c r="AQ349" s="47"/>
      <c r="AR349" s="47"/>
      <c r="AS349" s="47"/>
      <c r="AT349" s="47"/>
      <c r="AU349" s="47"/>
      <c r="AV349" s="47"/>
      <c r="AW349" s="47"/>
      <c r="AX349" s="47"/>
      <c r="AY349" s="47"/>
      <c r="AZ349" s="47"/>
      <c r="BA349" s="47"/>
      <c r="BB349" s="46"/>
      <c r="BC349" s="46"/>
      <c r="BD349" s="46"/>
      <c r="BE349" s="46"/>
    </row>
    <row r="350" spans="1:57" s="7" customFormat="1" ht="15.75" customHeight="1">
      <c r="A350" s="428" t="s">
        <v>1557</v>
      </c>
      <c r="B350" s="534" t="s">
        <v>898</v>
      </c>
      <c r="C350" s="733" t="s">
        <v>440</v>
      </c>
      <c r="D350" s="733" t="s">
        <v>441</v>
      </c>
      <c r="E350" s="733" t="s">
        <v>221</v>
      </c>
      <c r="F350" s="733" t="s">
        <v>377</v>
      </c>
      <c r="G350" s="690">
        <v>2281</v>
      </c>
      <c r="H350" s="430">
        <v>867</v>
      </c>
      <c r="I350" s="939">
        <v>142500</v>
      </c>
      <c r="J350" s="673">
        <v>54200</v>
      </c>
      <c r="K350" s="943"/>
      <c r="L350" s="931">
        <f t="shared" ref="L350:L378" si="164">$H$3</f>
        <v>0</v>
      </c>
      <c r="M350" s="933">
        <f t="shared" ref="M350" si="165">G350*(100%-$H$3)</f>
        <v>2281</v>
      </c>
      <c r="N350" s="430">
        <f t="shared" si="162"/>
        <v>867</v>
      </c>
      <c r="O350" s="935">
        <f t="shared" si="163"/>
        <v>0</v>
      </c>
      <c r="P350" s="537" t="s">
        <v>109</v>
      </c>
      <c r="Q350" s="528">
        <v>0.313</v>
      </c>
      <c r="R350" s="503">
        <v>43</v>
      </c>
      <c r="S350" s="47"/>
      <c r="T350" s="74"/>
      <c r="U350" s="74"/>
      <c r="V350" s="74"/>
      <c r="W350" s="47"/>
      <c r="X350" s="47"/>
      <c r="Y350" s="47"/>
      <c r="Z350" s="47"/>
      <c r="AA350" s="47"/>
      <c r="AB350" s="47"/>
      <c r="AC350" s="47"/>
      <c r="AD350" s="47"/>
      <c r="AE350" s="47"/>
      <c r="AF350" s="47"/>
      <c r="AG350" s="47"/>
      <c r="AH350" s="47"/>
      <c r="AI350" s="47"/>
      <c r="AJ350" s="47"/>
      <c r="AK350" s="47"/>
      <c r="AL350" s="47"/>
      <c r="AM350" s="47"/>
      <c r="AN350" s="47"/>
      <c r="AO350" s="47"/>
      <c r="AP350" s="47"/>
      <c r="AQ350" s="47"/>
      <c r="AR350" s="47"/>
      <c r="AS350" s="47"/>
      <c r="AT350" s="47"/>
      <c r="AU350" s="47"/>
      <c r="AV350" s="47"/>
      <c r="AW350" s="47"/>
      <c r="AX350" s="47"/>
      <c r="AY350" s="47"/>
      <c r="AZ350" s="47"/>
      <c r="BA350" s="47"/>
      <c r="BB350" s="46"/>
      <c r="BC350" s="46"/>
      <c r="BD350" s="46"/>
      <c r="BE350" s="46"/>
    </row>
    <row r="351" spans="1:57" s="7" customFormat="1" ht="15" customHeight="1">
      <c r="A351" s="434" t="s">
        <v>1480</v>
      </c>
      <c r="B351" s="533" t="s">
        <v>1543</v>
      </c>
      <c r="C351" s="846"/>
      <c r="D351" s="846"/>
      <c r="E351" s="733"/>
      <c r="F351" s="733"/>
      <c r="G351" s="691"/>
      <c r="H351" s="430">
        <v>1414</v>
      </c>
      <c r="I351" s="940"/>
      <c r="J351" s="673">
        <v>88300</v>
      </c>
      <c r="K351" s="944"/>
      <c r="L351" s="932"/>
      <c r="M351" s="934"/>
      <c r="N351" s="430">
        <f t="shared" si="162"/>
        <v>1414</v>
      </c>
      <c r="O351" s="936"/>
      <c r="P351" s="537" t="s">
        <v>299</v>
      </c>
      <c r="Q351" s="528">
        <v>0.249</v>
      </c>
      <c r="R351" s="504">
        <v>40</v>
      </c>
      <c r="S351" s="47"/>
      <c r="T351" s="74"/>
      <c r="U351" s="74"/>
      <c r="V351" s="74"/>
      <c r="W351" s="47"/>
      <c r="X351" s="47"/>
      <c r="Y351" s="47"/>
      <c r="Z351" s="47"/>
      <c r="AA351" s="47"/>
      <c r="AB351" s="47"/>
      <c r="AC351" s="47"/>
      <c r="AD351" s="47"/>
      <c r="AE351" s="47"/>
      <c r="AF351" s="47"/>
      <c r="AG351" s="47"/>
      <c r="AH351" s="47"/>
      <c r="AI351" s="47"/>
      <c r="AJ351" s="47"/>
      <c r="AK351" s="47"/>
      <c r="AL351" s="47"/>
      <c r="AM351" s="47"/>
      <c r="AN351" s="47"/>
      <c r="AO351" s="47"/>
      <c r="AP351" s="47"/>
      <c r="AQ351" s="47"/>
      <c r="AR351" s="47"/>
      <c r="AS351" s="47"/>
      <c r="AT351" s="47"/>
      <c r="AU351" s="47"/>
      <c r="AV351" s="47"/>
      <c r="AW351" s="47"/>
      <c r="AX351" s="47"/>
      <c r="AY351" s="47"/>
      <c r="AZ351" s="47"/>
      <c r="BA351" s="47"/>
      <c r="BB351" s="46"/>
      <c r="BC351" s="46"/>
      <c r="BD351" s="46"/>
      <c r="BE351" s="46"/>
    </row>
    <row r="352" spans="1:57" s="7" customFormat="1" ht="15.75" customHeight="1">
      <c r="A352" s="428" t="s">
        <v>1569</v>
      </c>
      <c r="B352" s="534" t="s">
        <v>898</v>
      </c>
      <c r="C352" s="733" t="s">
        <v>440</v>
      </c>
      <c r="D352" s="733" t="s">
        <v>441</v>
      </c>
      <c r="E352" s="733" t="s">
        <v>221</v>
      </c>
      <c r="F352" s="733" t="s">
        <v>377</v>
      </c>
      <c r="G352" s="690">
        <v>2085</v>
      </c>
      <c r="H352" s="430">
        <v>867</v>
      </c>
      <c r="I352" s="939">
        <v>130300</v>
      </c>
      <c r="J352" s="673">
        <v>54200</v>
      </c>
      <c r="K352" s="943"/>
      <c r="L352" s="931">
        <f t="shared" si="164"/>
        <v>0</v>
      </c>
      <c r="M352" s="933">
        <f t="shared" ref="M352" si="166">G352*(100%-$H$3)</f>
        <v>2085</v>
      </c>
      <c r="N352" s="430">
        <f t="shared" si="162"/>
        <v>867</v>
      </c>
      <c r="O352" s="935">
        <f t="shared" si="163"/>
        <v>0</v>
      </c>
      <c r="P352" s="537" t="s">
        <v>109</v>
      </c>
      <c r="Q352" s="528">
        <v>0.313</v>
      </c>
      <c r="R352" s="503">
        <v>43</v>
      </c>
      <c r="S352" s="47"/>
      <c r="T352" s="74"/>
      <c r="U352" s="74"/>
      <c r="V352" s="74"/>
      <c r="W352" s="47"/>
      <c r="X352" s="47"/>
      <c r="Y352" s="47"/>
      <c r="Z352" s="47"/>
      <c r="AA352" s="47"/>
      <c r="AB352" s="47"/>
      <c r="AC352" s="47"/>
      <c r="AD352" s="47"/>
      <c r="AE352" s="47"/>
      <c r="AF352" s="47"/>
      <c r="AG352" s="47"/>
      <c r="AH352" s="47"/>
      <c r="AI352" s="47"/>
      <c r="AJ352" s="47"/>
      <c r="AK352" s="47"/>
      <c r="AL352" s="47"/>
      <c r="AM352" s="47"/>
      <c r="AN352" s="47"/>
      <c r="AO352" s="47"/>
      <c r="AP352" s="47"/>
      <c r="AQ352" s="47"/>
      <c r="AR352" s="47"/>
      <c r="AS352" s="47"/>
      <c r="AT352" s="47"/>
      <c r="AU352" s="47"/>
      <c r="AV352" s="47"/>
      <c r="AW352" s="47"/>
      <c r="AX352" s="47"/>
      <c r="AY352" s="47"/>
      <c r="AZ352" s="47"/>
      <c r="BA352" s="47"/>
      <c r="BB352" s="46"/>
      <c r="BC352" s="46"/>
      <c r="BD352" s="46"/>
      <c r="BE352" s="46"/>
    </row>
    <row r="353" spans="1:57" s="7" customFormat="1" ht="15" customHeight="1">
      <c r="A353" s="434" t="s">
        <v>1482</v>
      </c>
      <c r="B353" s="533" t="s">
        <v>1546</v>
      </c>
      <c r="C353" s="846"/>
      <c r="D353" s="846"/>
      <c r="E353" s="733"/>
      <c r="F353" s="733"/>
      <c r="G353" s="691"/>
      <c r="H353" s="430">
        <v>1218</v>
      </c>
      <c r="I353" s="940"/>
      <c r="J353" s="673">
        <v>76100</v>
      </c>
      <c r="K353" s="944"/>
      <c r="L353" s="932"/>
      <c r="M353" s="934"/>
      <c r="N353" s="430">
        <f t="shared" si="162"/>
        <v>1218</v>
      </c>
      <c r="O353" s="936"/>
      <c r="P353" s="537" t="s">
        <v>299</v>
      </c>
      <c r="Q353" s="528">
        <v>0.249</v>
      </c>
      <c r="R353" s="504">
        <v>40</v>
      </c>
      <c r="S353" s="47"/>
      <c r="T353" s="74"/>
      <c r="U353" s="74"/>
      <c r="V353" s="74"/>
      <c r="W353" s="47"/>
      <c r="X353" s="47"/>
      <c r="Y353" s="47"/>
      <c r="Z353" s="47"/>
      <c r="AA353" s="47"/>
      <c r="AB353" s="47"/>
      <c r="AC353" s="47"/>
      <c r="AD353" s="47"/>
      <c r="AE353" s="47"/>
      <c r="AF353" s="47"/>
      <c r="AG353" s="47"/>
      <c r="AH353" s="47"/>
      <c r="AI353" s="47"/>
      <c r="AJ353" s="47"/>
      <c r="AK353" s="47"/>
      <c r="AL353" s="47"/>
      <c r="AM353" s="47"/>
      <c r="AN353" s="47"/>
      <c r="AO353" s="47"/>
      <c r="AP353" s="47"/>
      <c r="AQ353" s="47"/>
      <c r="AR353" s="47"/>
      <c r="AS353" s="47"/>
      <c r="AT353" s="47"/>
      <c r="AU353" s="47"/>
      <c r="AV353" s="47"/>
      <c r="AW353" s="47"/>
      <c r="AX353" s="47"/>
      <c r="AY353" s="47"/>
      <c r="AZ353" s="47"/>
      <c r="BA353" s="47"/>
      <c r="BB353" s="46"/>
      <c r="BC353" s="46"/>
      <c r="BD353" s="46"/>
      <c r="BE353" s="46"/>
    </row>
    <row r="354" spans="1:57" s="7" customFormat="1" ht="15.75" customHeight="1">
      <c r="A354" s="428" t="s">
        <v>1551</v>
      </c>
      <c r="B354" s="534" t="s">
        <v>899</v>
      </c>
      <c r="C354" s="733" t="s">
        <v>447</v>
      </c>
      <c r="D354" s="733" t="s">
        <v>448</v>
      </c>
      <c r="E354" s="733" t="s">
        <v>449</v>
      </c>
      <c r="F354" s="733" t="s">
        <v>215</v>
      </c>
      <c r="G354" s="690">
        <v>2603</v>
      </c>
      <c r="H354" s="430">
        <v>916</v>
      </c>
      <c r="I354" s="939">
        <v>162500</v>
      </c>
      <c r="J354" s="673">
        <v>57200</v>
      </c>
      <c r="K354" s="943"/>
      <c r="L354" s="931">
        <f t="shared" si="164"/>
        <v>0</v>
      </c>
      <c r="M354" s="933">
        <f t="shared" ref="M354" si="167">G354*(100%-$H$3)</f>
        <v>2603</v>
      </c>
      <c r="N354" s="430">
        <f t="shared" si="162"/>
        <v>916</v>
      </c>
      <c r="O354" s="935">
        <f t="shared" si="163"/>
        <v>0</v>
      </c>
      <c r="P354" s="537" t="s">
        <v>109</v>
      </c>
      <c r="Q354" s="528">
        <v>0.313</v>
      </c>
      <c r="R354" s="503">
        <v>43</v>
      </c>
      <c r="S354" s="47"/>
      <c r="T354" s="74"/>
      <c r="U354" s="74"/>
      <c r="V354" s="74"/>
      <c r="W354" s="47"/>
      <c r="X354" s="47"/>
      <c r="Y354" s="47"/>
      <c r="Z354" s="47"/>
      <c r="AA354" s="47"/>
      <c r="AB354" s="47"/>
      <c r="AC354" s="47"/>
      <c r="AD354" s="47"/>
      <c r="AE354" s="47"/>
      <c r="AF354" s="47"/>
      <c r="AG354" s="47"/>
      <c r="AH354" s="47"/>
      <c r="AI354" s="47"/>
      <c r="AJ354" s="47"/>
      <c r="AK354" s="47"/>
      <c r="AL354" s="47"/>
      <c r="AM354" s="47"/>
      <c r="AN354" s="47"/>
      <c r="AO354" s="47"/>
      <c r="AP354" s="47"/>
      <c r="AQ354" s="47"/>
      <c r="AR354" s="47"/>
      <c r="AS354" s="47"/>
      <c r="AT354" s="47"/>
      <c r="AU354" s="47"/>
      <c r="AV354" s="47"/>
      <c r="AW354" s="47"/>
      <c r="AX354" s="47"/>
      <c r="AY354" s="47"/>
      <c r="AZ354" s="47"/>
      <c r="BA354" s="47"/>
      <c r="BB354" s="46"/>
      <c r="BC354" s="46"/>
      <c r="BD354" s="46"/>
      <c r="BE354" s="46"/>
    </row>
    <row r="355" spans="1:57" s="7" customFormat="1" ht="15" customHeight="1">
      <c r="A355" s="434" t="s">
        <v>1479</v>
      </c>
      <c r="B355" s="533" t="s">
        <v>702</v>
      </c>
      <c r="C355" s="846"/>
      <c r="D355" s="846"/>
      <c r="E355" s="733"/>
      <c r="F355" s="733"/>
      <c r="G355" s="691"/>
      <c r="H355" s="430">
        <v>1687</v>
      </c>
      <c r="I355" s="940"/>
      <c r="J355" s="673">
        <v>105300</v>
      </c>
      <c r="K355" s="944"/>
      <c r="L355" s="932"/>
      <c r="M355" s="934"/>
      <c r="N355" s="430">
        <f t="shared" si="162"/>
        <v>1687</v>
      </c>
      <c r="O355" s="936"/>
      <c r="P355" s="537" t="s">
        <v>299</v>
      </c>
      <c r="Q355" s="528">
        <v>0.249</v>
      </c>
      <c r="R355" s="504">
        <v>42</v>
      </c>
      <c r="S355" s="47"/>
      <c r="T355" s="74"/>
      <c r="U355" s="74"/>
      <c r="V355" s="74"/>
      <c r="W355" s="47"/>
      <c r="X355" s="47"/>
      <c r="Y355" s="47"/>
      <c r="Z355" s="47"/>
      <c r="AA355" s="47"/>
      <c r="AB355" s="47"/>
      <c r="AC355" s="47"/>
      <c r="AD355" s="47"/>
      <c r="AE355" s="47"/>
      <c r="AF355" s="47"/>
      <c r="AG355" s="47"/>
      <c r="AH355" s="47"/>
      <c r="AI355" s="47"/>
      <c r="AJ355" s="47"/>
      <c r="AK355" s="47"/>
      <c r="AL355" s="47"/>
      <c r="AM355" s="47"/>
      <c r="AN355" s="47"/>
      <c r="AO355" s="47"/>
      <c r="AP355" s="47"/>
      <c r="AQ355" s="47"/>
      <c r="AR355" s="47"/>
      <c r="AS355" s="47"/>
      <c r="AT355" s="47"/>
      <c r="AU355" s="47"/>
      <c r="AV355" s="47"/>
      <c r="AW355" s="47"/>
      <c r="AX355" s="47"/>
      <c r="AY355" s="47"/>
      <c r="AZ355" s="47"/>
      <c r="BA355" s="47"/>
      <c r="BB355" s="46"/>
      <c r="BC355" s="46"/>
      <c r="BD355" s="46"/>
      <c r="BE355" s="46"/>
    </row>
    <row r="356" spans="1:57" s="7" customFormat="1" ht="15.75" customHeight="1">
      <c r="A356" s="428" t="s">
        <v>1558</v>
      </c>
      <c r="B356" s="534" t="s">
        <v>899</v>
      </c>
      <c r="C356" s="733" t="s">
        <v>447</v>
      </c>
      <c r="D356" s="733" t="s">
        <v>448</v>
      </c>
      <c r="E356" s="733" t="s">
        <v>449</v>
      </c>
      <c r="F356" s="733" t="s">
        <v>215</v>
      </c>
      <c r="G356" s="690">
        <v>2542</v>
      </c>
      <c r="H356" s="430">
        <v>916</v>
      </c>
      <c r="I356" s="939">
        <v>158700</v>
      </c>
      <c r="J356" s="673">
        <v>57200</v>
      </c>
      <c r="K356" s="943"/>
      <c r="L356" s="931">
        <f t="shared" si="164"/>
        <v>0</v>
      </c>
      <c r="M356" s="933">
        <f t="shared" ref="M356" si="168">G356*(100%-$H$3)</f>
        <v>2542</v>
      </c>
      <c r="N356" s="430">
        <f t="shared" si="162"/>
        <v>916</v>
      </c>
      <c r="O356" s="935">
        <f t="shared" si="163"/>
        <v>0</v>
      </c>
      <c r="P356" s="537" t="s">
        <v>109</v>
      </c>
      <c r="Q356" s="528">
        <v>0.313</v>
      </c>
      <c r="R356" s="503">
        <v>43</v>
      </c>
      <c r="S356" s="47"/>
      <c r="T356" s="74"/>
      <c r="U356" s="74"/>
      <c r="V356" s="74"/>
      <c r="W356" s="47"/>
      <c r="X356" s="47"/>
      <c r="Y356" s="47"/>
      <c r="Z356" s="47"/>
      <c r="AA356" s="47"/>
      <c r="AB356" s="47"/>
      <c r="AC356" s="47"/>
      <c r="AD356" s="47"/>
      <c r="AE356" s="47"/>
      <c r="AF356" s="47"/>
      <c r="AG356" s="47"/>
      <c r="AH356" s="47"/>
      <c r="AI356" s="47"/>
      <c r="AJ356" s="47"/>
      <c r="AK356" s="47"/>
      <c r="AL356" s="47"/>
      <c r="AM356" s="47"/>
      <c r="AN356" s="47"/>
      <c r="AO356" s="47"/>
      <c r="AP356" s="47"/>
      <c r="AQ356" s="47"/>
      <c r="AR356" s="47"/>
      <c r="AS356" s="47"/>
      <c r="AT356" s="47"/>
      <c r="AU356" s="47"/>
      <c r="AV356" s="47"/>
      <c r="AW356" s="47"/>
      <c r="AX356" s="47"/>
      <c r="AY356" s="47"/>
      <c r="AZ356" s="47"/>
      <c r="BA356" s="47"/>
      <c r="BB356" s="46"/>
      <c r="BC356" s="46"/>
      <c r="BD356" s="46"/>
      <c r="BE356" s="46"/>
    </row>
    <row r="357" spans="1:57" s="7" customFormat="1" ht="15" customHeight="1">
      <c r="A357" s="434" t="s">
        <v>1480</v>
      </c>
      <c r="B357" s="533" t="s">
        <v>1544</v>
      </c>
      <c r="C357" s="846"/>
      <c r="D357" s="846"/>
      <c r="E357" s="733"/>
      <c r="F357" s="733"/>
      <c r="G357" s="691"/>
      <c r="H357" s="430">
        <v>1626</v>
      </c>
      <c r="I357" s="940"/>
      <c r="J357" s="673">
        <v>101500</v>
      </c>
      <c r="K357" s="944"/>
      <c r="L357" s="932"/>
      <c r="M357" s="934"/>
      <c r="N357" s="430">
        <f t="shared" si="162"/>
        <v>1626</v>
      </c>
      <c r="O357" s="936"/>
      <c r="P357" s="537" t="s">
        <v>299</v>
      </c>
      <c r="Q357" s="528">
        <v>0.249</v>
      </c>
      <c r="R357" s="504">
        <v>42</v>
      </c>
      <c r="S357" s="47"/>
      <c r="T357" s="74"/>
      <c r="U357" s="74"/>
      <c r="V357" s="74"/>
      <c r="W357" s="47"/>
      <c r="X357" s="47"/>
      <c r="Y357" s="47"/>
      <c r="Z357" s="47"/>
      <c r="AA357" s="47"/>
      <c r="AB357" s="47"/>
      <c r="AC357" s="47"/>
      <c r="AD357" s="47"/>
      <c r="AE357" s="47"/>
      <c r="AF357" s="47"/>
      <c r="AG357" s="47"/>
      <c r="AH357" s="47"/>
      <c r="AI357" s="47"/>
      <c r="AJ357" s="47"/>
      <c r="AK357" s="47"/>
      <c r="AL357" s="47"/>
      <c r="AM357" s="47"/>
      <c r="AN357" s="47"/>
      <c r="AO357" s="47"/>
      <c r="AP357" s="47"/>
      <c r="AQ357" s="47"/>
      <c r="AR357" s="47"/>
      <c r="AS357" s="47"/>
      <c r="AT357" s="47"/>
      <c r="AU357" s="47"/>
      <c r="AV357" s="47"/>
      <c r="AW357" s="47"/>
      <c r="AX357" s="47"/>
      <c r="AY357" s="47"/>
      <c r="AZ357" s="47"/>
      <c r="BA357" s="47"/>
      <c r="BB357" s="46"/>
      <c r="BC357" s="46"/>
      <c r="BD357" s="46"/>
      <c r="BE357" s="46"/>
    </row>
    <row r="358" spans="1:57" s="7" customFormat="1" ht="15.75" customHeight="1">
      <c r="A358" s="428" t="s">
        <v>1570</v>
      </c>
      <c r="B358" s="534" t="s">
        <v>899</v>
      </c>
      <c r="C358" s="733" t="s">
        <v>447</v>
      </c>
      <c r="D358" s="733" t="s">
        <v>448</v>
      </c>
      <c r="E358" s="733" t="s">
        <v>449</v>
      </c>
      <c r="F358" s="733" t="s">
        <v>215</v>
      </c>
      <c r="G358" s="690">
        <v>2346</v>
      </c>
      <c r="H358" s="430">
        <v>916</v>
      </c>
      <c r="I358" s="939">
        <v>146500</v>
      </c>
      <c r="J358" s="673">
        <v>57200</v>
      </c>
      <c r="K358" s="943"/>
      <c r="L358" s="931">
        <f t="shared" si="164"/>
        <v>0</v>
      </c>
      <c r="M358" s="933">
        <f t="shared" ref="M358" si="169">G358*(100%-$H$3)</f>
        <v>2346</v>
      </c>
      <c r="N358" s="430">
        <f t="shared" si="162"/>
        <v>916</v>
      </c>
      <c r="O358" s="935">
        <f t="shared" si="163"/>
        <v>0</v>
      </c>
      <c r="P358" s="537" t="s">
        <v>109</v>
      </c>
      <c r="Q358" s="528">
        <v>0.313</v>
      </c>
      <c r="R358" s="503">
        <v>43</v>
      </c>
      <c r="S358" s="47"/>
      <c r="T358" s="74"/>
      <c r="U358" s="74"/>
      <c r="V358" s="74"/>
      <c r="W358" s="47"/>
      <c r="X358" s="47"/>
      <c r="Y358" s="47"/>
      <c r="Z358" s="47"/>
      <c r="AA358" s="47"/>
      <c r="AB358" s="47"/>
      <c r="AC358" s="47"/>
      <c r="AD358" s="47"/>
      <c r="AE358" s="47"/>
      <c r="AF358" s="47"/>
      <c r="AG358" s="47"/>
      <c r="AH358" s="47"/>
      <c r="AI358" s="47"/>
      <c r="AJ358" s="47"/>
      <c r="AK358" s="47"/>
      <c r="AL358" s="47"/>
      <c r="AM358" s="47"/>
      <c r="AN358" s="47"/>
      <c r="AO358" s="47"/>
      <c r="AP358" s="47"/>
      <c r="AQ358" s="47"/>
      <c r="AR358" s="47"/>
      <c r="AS358" s="47"/>
      <c r="AT358" s="47"/>
      <c r="AU358" s="47"/>
      <c r="AV358" s="47"/>
      <c r="AW358" s="47"/>
      <c r="AX358" s="47"/>
      <c r="AY358" s="47"/>
      <c r="AZ358" s="47"/>
      <c r="BA358" s="47"/>
      <c r="BB358" s="46"/>
      <c r="BC358" s="46"/>
      <c r="BD358" s="46"/>
      <c r="BE358" s="46"/>
    </row>
    <row r="359" spans="1:57" s="7" customFormat="1" ht="15" customHeight="1">
      <c r="A359" s="434" t="s">
        <v>1482</v>
      </c>
      <c r="B359" s="533" t="s">
        <v>1547</v>
      </c>
      <c r="C359" s="846"/>
      <c r="D359" s="846"/>
      <c r="E359" s="733"/>
      <c r="F359" s="733"/>
      <c r="G359" s="691"/>
      <c r="H359" s="430">
        <v>1430</v>
      </c>
      <c r="I359" s="940"/>
      <c r="J359" s="673">
        <v>89300</v>
      </c>
      <c r="K359" s="944"/>
      <c r="L359" s="932"/>
      <c r="M359" s="934"/>
      <c r="N359" s="430">
        <f t="shared" si="162"/>
        <v>1430</v>
      </c>
      <c r="O359" s="936"/>
      <c r="P359" s="537" t="s">
        <v>299</v>
      </c>
      <c r="Q359" s="528">
        <v>0.249</v>
      </c>
      <c r="R359" s="504">
        <v>42</v>
      </c>
      <c r="S359" s="47"/>
      <c r="T359" s="74"/>
      <c r="U359" s="74"/>
      <c r="V359" s="74"/>
      <c r="W359" s="47"/>
      <c r="X359" s="47"/>
      <c r="Y359" s="47"/>
      <c r="Z359" s="47"/>
      <c r="AA359" s="47"/>
      <c r="AB359" s="47"/>
      <c r="AC359" s="47"/>
      <c r="AD359" s="47"/>
      <c r="AE359" s="47"/>
      <c r="AF359" s="47"/>
      <c r="AG359" s="47"/>
      <c r="AH359" s="47"/>
      <c r="AI359" s="47"/>
      <c r="AJ359" s="47"/>
      <c r="AK359" s="47"/>
      <c r="AL359" s="47"/>
      <c r="AM359" s="47"/>
      <c r="AN359" s="47"/>
      <c r="AO359" s="47"/>
      <c r="AP359" s="47"/>
      <c r="AQ359" s="47"/>
      <c r="AR359" s="47"/>
      <c r="AS359" s="47"/>
      <c r="AT359" s="47"/>
      <c r="AU359" s="47"/>
      <c r="AV359" s="47"/>
      <c r="AW359" s="47"/>
      <c r="AX359" s="47"/>
      <c r="AY359" s="47"/>
      <c r="AZ359" s="47"/>
      <c r="BA359" s="47"/>
      <c r="BB359" s="46"/>
      <c r="BC359" s="46"/>
      <c r="BD359" s="46"/>
      <c r="BE359" s="46"/>
    </row>
    <row r="360" spans="1:57" s="56" customFormat="1" ht="15" customHeight="1">
      <c r="A360" s="428" t="s">
        <v>1552</v>
      </c>
      <c r="B360" s="534" t="s">
        <v>900</v>
      </c>
      <c r="C360" s="733" t="s">
        <v>450</v>
      </c>
      <c r="D360" s="733" t="s">
        <v>451</v>
      </c>
      <c r="E360" s="733" t="s">
        <v>35</v>
      </c>
      <c r="F360" s="733" t="s">
        <v>46</v>
      </c>
      <c r="G360" s="690">
        <v>3295</v>
      </c>
      <c r="H360" s="430">
        <v>953</v>
      </c>
      <c r="I360" s="939">
        <v>205700</v>
      </c>
      <c r="J360" s="673">
        <v>59500</v>
      </c>
      <c r="K360" s="943"/>
      <c r="L360" s="931">
        <f t="shared" si="164"/>
        <v>0</v>
      </c>
      <c r="M360" s="933">
        <f t="shared" ref="M360" si="170">G360*(100%-$H$3)</f>
        <v>3295</v>
      </c>
      <c r="N360" s="430">
        <f t="shared" si="162"/>
        <v>953</v>
      </c>
      <c r="O360" s="935">
        <f t="shared" si="163"/>
        <v>0</v>
      </c>
      <c r="P360" s="537" t="s">
        <v>109</v>
      </c>
      <c r="Q360" s="528">
        <v>0.313</v>
      </c>
      <c r="R360" s="503">
        <v>45</v>
      </c>
      <c r="S360" s="47"/>
      <c r="T360" s="74"/>
      <c r="U360" s="74"/>
      <c r="V360" s="74"/>
      <c r="W360" s="47"/>
      <c r="X360" s="47"/>
      <c r="Y360" s="47"/>
      <c r="Z360" s="47"/>
      <c r="AA360" s="47"/>
      <c r="AB360" s="47"/>
      <c r="AC360" s="47"/>
      <c r="AD360" s="47"/>
      <c r="AE360" s="47"/>
      <c r="AF360" s="47"/>
      <c r="AG360" s="47"/>
      <c r="AH360" s="47"/>
      <c r="AI360" s="47"/>
      <c r="AJ360" s="47"/>
      <c r="AK360" s="47"/>
      <c r="AL360" s="47"/>
      <c r="AM360" s="47"/>
      <c r="AN360" s="47"/>
      <c r="AO360" s="47"/>
      <c r="AP360" s="47"/>
      <c r="AQ360" s="47"/>
      <c r="AR360" s="47"/>
      <c r="AS360" s="47"/>
      <c r="AT360" s="47"/>
      <c r="AU360" s="47"/>
      <c r="AV360" s="47"/>
      <c r="AW360" s="47"/>
      <c r="AX360" s="47"/>
      <c r="AY360" s="47"/>
      <c r="AZ360" s="47"/>
      <c r="BA360" s="47"/>
      <c r="BB360" s="46"/>
      <c r="BC360" s="46"/>
      <c r="BD360" s="46"/>
      <c r="BE360" s="46"/>
    </row>
    <row r="361" spans="1:57" s="56" customFormat="1" ht="15" customHeight="1">
      <c r="A361" s="434" t="s">
        <v>1479</v>
      </c>
      <c r="B361" s="533" t="s">
        <v>704</v>
      </c>
      <c r="C361" s="846"/>
      <c r="D361" s="846"/>
      <c r="E361" s="733"/>
      <c r="F361" s="733"/>
      <c r="G361" s="691"/>
      <c r="H361" s="430">
        <v>2342</v>
      </c>
      <c r="I361" s="940"/>
      <c r="J361" s="673">
        <v>146200</v>
      </c>
      <c r="K361" s="944"/>
      <c r="L361" s="932"/>
      <c r="M361" s="934"/>
      <c r="N361" s="430">
        <f t="shared" si="162"/>
        <v>2342</v>
      </c>
      <c r="O361" s="936"/>
      <c r="P361" s="537" t="s">
        <v>389</v>
      </c>
      <c r="Q361" s="528">
        <v>0.23699999999999999</v>
      </c>
      <c r="R361" s="504">
        <v>61</v>
      </c>
      <c r="S361" s="47"/>
      <c r="T361" s="74"/>
      <c r="U361" s="74"/>
      <c r="V361" s="74"/>
      <c r="W361" s="47"/>
      <c r="X361" s="47"/>
      <c r="Y361" s="47"/>
      <c r="Z361" s="47"/>
      <c r="AA361" s="47"/>
      <c r="AB361" s="47"/>
      <c r="AC361" s="47"/>
      <c r="AD361" s="47"/>
      <c r="AE361" s="47"/>
      <c r="AF361" s="47"/>
      <c r="AG361" s="47"/>
      <c r="AH361" s="47"/>
      <c r="AI361" s="47"/>
      <c r="AJ361" s="47"/>
      <c r="AK361" s="47"/>
      <c r="AL361" s="47"/>
      <c r="AM361" s="47"/>
      <c r="AN361" s="47"/>
      <c r="AO361" s="47"/>
      <c r="AP361" s="47"/>
      <c r="AQ361" s="47"/>
      <c r="AR361" s="47"/>
      <c r="AS361" s="47"/>
      <c r="AT361" s="47"/>
      <c r="AU361" s="47"/>
      <c r="AV361" s="47"/>
      <c r="AW361" s="47"/>
      <c r="AX361" s="47"/>
      <c r="AY361" s="47"/>
      <c r="AZ361" s="47"/>
      <c r="BA361" s="47"/>
      <c r="BB361" s="46"/>
      <c r="BC361" s="46"/>
      <c r="BD361" s="46"/>
      <c r="BE361" s="46"/>
    </row>
    <row r="362" spans="1:57" s="56" customFormat="1" ht="15" customHeight="1">
      <c r="A362" s="428" t="s">
        <v>1559</v>
      </c>
      <c r="B362" s="534" t="s">
        <v>900</v>
      </c>
      <c r="C362" s="733" t="s">
        <v>450</v>
      </c>
      <c r="D362" s="733" t="s">
        <v>451</v>
      </c>
      <c r="E362" s="733" t="s">
        <v>35</v>
      </c>
      <c r="F362" s="733" t="s">
        <v>46</v>
      </c>
      <c r="G362" s="690">
        <v>3234</v>
      </c>
      <c r="H362" s="430">
        <v>953</v>
      </c>
      <c r="I362" s="939">
        <v>201900</v>
      </c>
      <c r="J362" s="673">
        <v>59500</v>
      </c>
      <c r="K362" s="943"/>
      <c r="L362" s="931">
        <f t="shared" si="164"/>
        <v>0</v>
      </c>
      <c r="M362" s="933">
        <f t="shared" ref="M362" si="171">G362*(100%-$H$3)</f>
        <v>3234</v>
      </c>
      <c r="N362" s="430">
        <f t="shared" si="162"/>
        <v>953</v>
      </c>
      <c r="O362" s="935">
        <f t="shared" si="163"/>
        <v>0</v>
      </c>
      <c r="P362" s="537" t="s">
        <v>109</v>
      </c>
      <c r="Q362" s="528">
        <v>0.313</v>
      </c>
      <c r="R362" s="503">
        <v>45</v>
      </c>
      <c r="S362" s="47"/>
      <c r="T362" s="74"/>
      <c r="U362" s="74"/>
      <c r="V362" s="74"/>
      <c r="W362" s="47"/>
      <c r="X362" s="47"/>
      <c r="Y362" s="47"/>
      <c r="Z362" s="47"/>
      <c r="AA362" s="47"/>
      <c r="AB362" s="47"/>
      <c r="AC362" s="47"/>
      <c r="AD362" s="47"/>
      <c r="AE362" s="47"/>
      <c r="AF362" s="47"/>
      <c r="AG362" s="47"/>
      <c r="AH362" s="47"/>
      <c r="AI362" s="47"/>
      <c r="AJ362" s="47"/>
      <c r="AK362" s="47"/>
      <c r="AL362" s="47"/>
      <c r="AM362" s="47"/>
      <c r="AN362" s="47"/>
      <c r="AO362" s="47"/>
      <c r="AP362" s="47"/>
      <c r="AQ362" s="47"/>
      <c r="AR362" s="47"/>
      <c r="AS362" s="47"/>
      <c r="AT362" s="47"/>
      <c r="AU362" s="47"/>
      <c r="AV362" s="47"/>
      <c r="AW362" s="47"/>
      <c r="AX362" s="47"/>
      <c r="AY362" s="47"/>
      <c r="AZ362" s="47"/>
      <c r="BA362" s="47"/>
      <c r="BB362" s="46"/>
      <c r="BC362" s="46"/>
      <c r="BD362" s="46"/>
      <c r="BE362" s="46"/>
    </row>
    <row r="363" spans="1:57" s="56" customFormat="1" ht="15" customHeight="1">
      <c r="A363" s="434" t="s">
        <v>1480</v>
      </c>
      <c r="B363" s="533" t="s">
        <v>1580</v>
      </c>
      <c r="C363" s="846"/>
      <c r="D363" s="846"/>
      <c r="E363" s="733"/>
      <c r="F363" s="733"/>
      <c r="G363" s="691"/>
      <c r="H363" s="430">
        <v>2281</v>
      </c>
      <c r="I363" s="940"/>
      <c r="J363" s="673">
        <v>142400</v>
      </c>
      <c r="K363" s="944"/>
      <c r="L363" s="932"/>
      <c r="M363" s="934"/>
      <c r="N363" s="430">
        <f t="shared" si="162"/>
        <v>2281</v>
      </c>
      <c r="O363" s="936"/>
      <c r="P363" s="537" t="s">
        <v>389</v>
      </c>
      <c r="Q363" s="528">
        <v>0.23699999999999999</v>
      </c>
      <c r="R363" s="504">
        <v>61</v>
      </c>
      <c r="S363" s="47"/>
      <c r="T363" s="74"/>
      <c r="U363" s="74"/>
      <c r="V363" s="74"/>
      <c r="W363" s="47"/>
      <c r="X363" s="47"/>
      <c r="Y363" s="47"/>
      <c r="Z363" s="47"/>
      <c r="AA363" s="47"/>
      <c r="AB363" s="47"/>
      <c r="AC363" s="47"/>
      <c r="AD363" s="47"/>
      <c r="AE363" s="47"/>
      <c r="AF363" s="47"/>
      <c r="AG363" s="47"/>
      <c r="AH363" s="47"/>
      <c r="AI363" s="47"/>
      <c r="AJ363" s="47"/>
      <c r="AK363" s="47"/>
      <c r="AL363" s="47"/>
      <c r="AM363" s="47"/>
      <c r="AN363" s="47"/>
      <c r="AO363" s="47"/>
      <c r="AP363" s="47"/>
      <c r="AQ363" s="47"/>
      <c r="AR363" s="47"/>
      <c r="AS363" s="47"/>
      <c r="AT363" s="47"/>
      <c r="AU363" s="47"/>
      <c r="AV363" s="47"/>
      <c r="AW363" s="47"/>
      <c r="AX363" s="47"/>
      <c r="AY363" s="47"/>
      <c r="AZ363" s="47"/>
      <c r="BA363" s="47"/>
      <c r="BB363" s="46"/>
      <c r="BC363" s="46"/>
      <c r="BD363" s="46"/>
      <c r="BE363" s="46"/>
    </row>
    <row r="364" spans="1:57" s="53" customFormat="1" ht="15" customHeight="1">
      <c r="A364" s="428" t="s">
        <v>1579</v>
      </c>
      <c r="B364" s="534" t="s">
        <v>901</v>
      </c>
      <c r="C364" s="733" t="s">
        <v>452</v>
      </c>
      <c r="D364" s="733" t="s">
        <v>453</v>
      </c>
      <c r="E364" s="733" t="s">
        <v>454</v>
      </c>
      <c r="F364" s="733" t="s">
        <v>455</v>
      </c>
      <c r="G364" s="690">
        <v>3948</v>
      </c>
      <c r="H364" s="430">
        <v>1403</v>
      </c>
      <c r="I364" s="939">
        <v>246500</v>
      </c>
      <c r="J364" s="673">
        <v>87600</v>
      </c>
      <c r="K364" s="943"/>
      <c r="L364" s="931">
        <f t="shared" si="164"/>
        <v>0</v>
      </c>
      <c r="M364" s="933">
        <f t="shared" ref="M364" si="172">G364*(100%-$H$3)</f>
        <v>3948</v>
      </c>
      <c r="N364" s="430">
        <f t="shared" si="162"/>
        <v>1403</v>
      </c>
      <c r="O364" s="935">
        <f t="shared" si="163"/>
        <v>0</v>
      </c>
      <c r="P364" s="537" t="s">
        <v>109</v>
      </c>
      <c r="Q364" s="528">
        <v>0.313</v>
      </c>
      <c r="R364" s="503">
        <v>45</v>
      </c>
      <c r="S364" s="52"/>
      <c r="T364" s="74"/>
      <c r="U364" s="74"/>
      <c r="V364" s="74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52"/>
      <c r="AU364" s="52"/>
      <c r="AV364" s="52"/>
      <c r="AW364" s="52"/>
      <c r="AX364" s="52"/>
      <c r="AY364" s="52"/>
      <c r="AZ364" s="52"/>
      <c r="BA364" s="52"/>
      <c r="BB364" s="54"/>
      <c r="BC364" s="54"/>
      <c r="BD364" s="54"/>
      <c r="BE364" s="54"/>
    </row>
    <row r="365" spans="1:57" s="53" customFormat="1" ht="15" customHeight="1">
      <c r="A365" s="434" t="s">
        <v>1479</v>
      </c>
      <c r="B365" s="533" t="s">
        <v>707</v>
      </c>
      <c r="C365" s="846"/>
      <c r="D365" s="846"/>
      <c r="E365" s="733"/>
      <c r="F365" s="733"/>
      <c r="G365" s="691"/>
      <c r="H365" s="430">
        <v>2545</v>
      </c>
      <c r="I365" s="940"/>
      <c r="J365" s="673">
        <v>158900</v>
      </c>
      <c r="K365" s="944"/>
      <c r="L365" s="932"/>
      <c r="M365" s="934"/>
      <c r="N365" s="430">
        <f t="shared" si="162"/>
        <v>2545</v>
      </c>
      <c r="O365" s="936"/>
      <c r="P365" s="537" t="s">
        <v>389</v>
      </c>
      <c r="Q365" s="528">
        <v>0.23699999999999999</v>
      </c>
      <c r="R365" s="504">
        <v>61</v>
      </c>
      <c r="S365" s="52"/>
      <c r="T365" s="74"/>
      <c r="U365" s="74"/>
      <c r="V365" s="74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  <c r="AU365" s="52"/>
      <c r="AV365" s="52"/>
      <c r="AW365" s="52"/>
      <c r="AX365" s="52"/>
      <c r="AY365" s="52"/>
      <c r="AZ365" s="52"/>
      <c r="BA365" s="52"/>
      <c r="BB365" s="54"/>
      <c r="BC365" s="54"/>
      <c r="BD365" s="54"/>
      <c r="BE365" s="54"/>
    </row>
    <row r="366" spans="1:57" s="53" customFormat="1" ht="15" customHeight="1">
      <c r="A366" s="428" t="s">
        <v>1561</v>
      </c>
      <c r="B366" s="534" t="s">
        <v>901</v>
      </c>
      <c r="C366" s="733" t="s">
        <v>452</v>
      </c>
      <c r="D366" s="733" t="s">
        <v>453</v>
      </c>
      <c r="E366" s="733" t="s">
        <v>454</v>
      </c>
      <c r="F366" s="733" t="s">
        <v>455</v>
      </c>
      <c r="G366" s="690">
        <v>3887</v>
      </c>
      <c r="H366" s="430">
        <v>1403</v>
      </c>
      <c r="I366" s="939">
        <v>242700</v>
      </c>
      <c r="J366" s="673">
        <v>87600</v>
      </c>
      <c r="K366" s="943"/>
      <c r="L366" s="931">
        <f t="shared" si="164"/>
        <v>0</v>
      </c>
      <c r="M366" s="933">
        <f t="shared" ref="M366" si="173">G366*(100%-$H$3)</f>
        <v>3887</v>
      </c>
      <c r="N366" s="430">
        <f t="shared" si="162"/>
        <v>1403</v>
      </c>
      <c r="O366" s="935">
        <f t="shared" si="163"/>
        <v>0</v>
      </c>
      <c r="P366" s="537" t="s">
        <v>109</v>
      </c>
      <c r="Q366" s="528">
        <v>0.313</v>
      </c>
      <c r="R366" s="503">
        <v>45</v>
      </c>
      <c r="S366" s="52"/>
      <c r="T366" s="74"/>
      <c r="U366" s="74"/>
      <c r="V366" s="74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  <c r="AU366" s="52"/>
      <c r="AV366" s="52"/>
      <c r="AW366" s="52"/>
      <c r="AX366" s="52"/>
      <c r="AY366" s="52"/>
      <c r="AZ366" s="52"/>
      <c r="BA366" s="52"/>
      <c r="BB366" s="54"/>
      <c r="BC366" s="54"/>
      <c r="BD366" s="54"/>
      <c r="BE366" s="54"/>
    </row>
    <row r="367" spans="1:57" s="53" customFormat="1" ht="15" customHeight="1">
      <c r="A367" s="434" t="s">
        <v>1480</v>
      </c>
      <c r="B367" s="533" t="s">
        <v>1583</v>
      </c>
      <c r="C367" s="846"/>
      <c r="D367" s="846"/>
      <c r="E367" s="733"/>
      <c r="F367" s="733"/>
      <c r="G367" s="691"/>
      <c r="H367" s="430">
        <v>2484</v>
      </c>
      <c r="I367" s="940"/>
      <c r="J367" s="673">
        <v>155100</v>
      </c>
      <c r="K367" s="944"/>
      <c r="L367" s="932"/>
      <c r="M367" s="934"/>
      <c r="N367" s="430">
        <f t="shared" si="162"/>
        <v>2484</v>
      </c>
      <c r="O367" s="936"/>
      <c r="P367" s="537" t="s">
        <v>389</v>
      </c>
      <c r="Q367" s="528">
        <v>0.23699999999999999</v>
      </c>
      <c r="R367" s="504">
        <v>61</v>
      </c>
      <c r="S367" s="52"/>
      <c r="T367" s="74"/>
      <c r="U367" s="74"/>
      <c r="V367" s="74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  <c r="AU367" s="52"/>
      <c r="AV367" s="52"/>
      <c r="AW367" s="52"/>
      <c r="AX367" s="52"/>
      <c r="AY367" s="52"/>
      <c r="AZ367" s="52"/>
      <c r="BA367" s="52"/>
      <c r="BB367" s="54"/>
      <c r="BC367" s="54"/>
      <c r="BD367" s="54"/>
      <c r="BE367" s="54"/>
    </row>
    <row r="368" spans="1:57" s="53" customFormat="1" ht="15" customHeight="1">
      <c r="A368" s="428" t="s">
        <v>1554</v>
      </c>
      <c r="B368" s="534" t="s">
        <v>901</v>
      </c>
      <c r="C368" s="733" t="s">
        <v>436</v>
      </c>
      <c r="D368" s="733" t="s">
        <v>453</v>
      </c>
      <c r="E368" s="733" t="s">
        <v>454</v>
      </c>
      <c r="F368" s="733" t="s">
        <v>455</v>
      </c>
      <c r="G368" s="690">
        <v>4286</v>
      </c>
      <c r="H368" s="430">
        <v>1403</v>
      </c>
      <c r="I368" s="939">
        <v>267500</v>
      </c>
      <c r="J368" s="673">
        <v>87600</v>
      </c>
      <c r="K368" s="943"/>
      <c r="L368" s="931">
        <f t="shared" si="164"/>
        <v>0</v>
      </c>
      <c r="M368" s="933">
        <f t="shared" ref="M368" si="174">G368*(100%-$H$3)</f>
        <v>4286</v>
      </c>
      <c r="N368" s="430">
        <f t="shared" si="162"/>
        <v>1403</v>
      </c>
      <c r="O368" s="935">
        <f t="shared" si="163"/>
        <v>0</v>
      </c>
      <c r="P368" s="537" t="s">
        <v>109</v>
      </c>
      <c r="Q368" s="491">
        <v>0.313</v>
      </c>
      <c r="R368" s="504">
        <v>45</v>
      </c>
      <c r="S368" s="52"/>
      <c r="T368" s="74"/>
      <c r="U368" s="74"/>
      <c r="V368" s="74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52"/>
      <c r="AU368" s="52"/>
      <c r="AV368" s="52"/>
      <c r="AW368" s="52"/>
      <c r="AX368" s="52"/>
      <c r="AY368" s="52"/>
      <c r="AZ368" s="52"/>
      <c r="BA368" s="52"/>
      <c r="BB368" s="54"/>
      <c r="BC368" s="54"/>
      <c r="BD368" s="54"/>
      <c r="BE368" s="54"/>
    </row>
    <row r="369" spans="1:57" s="53" customFormat="1" ht="15" customHeight="1">
      <c r="A369" s="434" t="s">
        <v>1479</v>
      </c>
      <c r="B369" s="534" t="s">
        <v>718</v>
      </c>
      <c r="C369" s="846"/>
      <c r="D369" s="846"/>
      <c r="E369" s="733"/>
      <c r="F369" s="733"/>
      <c r="G369" s="691"/>
      <c r="H369" s="430">
        <v>2883</v>
      </c>
      <c r="I369" s="940"/>
      <c r="J369" s="673">
        <v>179900</v>
      </c>
      <c r="K369" s="944"/>
      <c r="L369" s="932"/>
      <c r="M369" s="934"/>
      <c r="N369" s="430">
        <f t="shared" si="162"/>
        <v>2883</v>
      </c>
      <c r="O369" s="936"/>
      <c r="P369" s="537" t="s">
        <v>389</v>
      </c>
      <c r="Q369" s="528">
        <v>0.23699999999999999</v>
      </c>
      <c r="R369" s="504">
        <v>62</v>
      </c>
      <c r="S369" s="52"/>
      <c r="T369" s="74"/>
      <c r="U369" s="74"/>
      <c r="V369" s="74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  <c r="AU369" s="52"/>
      <c r="AV369" s="52"/>
      <c r="AW369" s="52"/>
      <c r="AX369" s="52"/>
      <c r="AY369" s="52"/>
      <c r="AZ369" s="52"/>
      <c r="BA369" s="52"/>
      <c r="BB369" s="54"/>
      <c r="BC369" s="54"/>
      <c r="BD369" s="54"/>
      <c r="BE369" s="54"/>
    </row>
    <row r="370" spans="1:57" s="53" customFormat="1" ht="15" customHeight="1">
      <c r="A370" s="428" t="s">
        <v>1563</v>
      </c>
      <c r="B370" s="534" t="s">
        <v>901</v>
      </c>
      <c r="C370" s="733" t="s">
        <v>436</v>
      </c>
      <c r="D370" s="733" t="s">
        <v>453</v>
      </c>
      <c r="E370" s="733" t="s">
        <v>454</v>
      </c>
      <c r="F370" s="733" t="s">
        <v>455</v>
      </c>
      <c r="G370" s="690">
        <v>4225</v>
      </c>
      <c r="H370" s="430">
        <v>1403</v>
      </c>
      <c r="I370" s="939">
        <v>263700</v>
      </c>
      <c r="J370" s="673">
        <v>87600</v>
      </c>
      <c r="K370" s="943"/>
      <c r="L370" s="931">
        <f t="shared" si="164"/>
        <v>0</v>
      </c>
      <c r="M370" s="933">
        <f t="shared" ref="M370" si="175">G370*(100%-$H$3)</f>
        <v>4225</v>
      </c>
      <c r="N370" s="430">
        <f t="shared" si="162"/>
        <v>1403</v>
      </c>
      <c r="O370" s="935">
        <f t="shared" si="163"/>
        <v>0</v>
      </c>
      <c r="P370" s="537" t="s">
        <v>109</v>
      </c>
      <c r="Q370" s="491">
        <v>0.313</v>
      </c>
      <c r="R370" s="504">
        <v>45</v>
      </c>
      <c r="S370" s="52"/>
      <c r="T370" s="74"/>
      <c r="U370" s="74"/>
      <c r="V370" s="74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52"/>
      <c r="AU370" s="52"/>
      <c r="AV370" s="52"/>
      <c r="AW370" s="52"/>
      <c r="AX370" s="52"/>
      <c r="AY370" s="52"/>
      <c r="AZ370" s="52"/>
      <c r="BA370" s="52"/>
      <c r="BB370" s="54"/>
      <c r="BC370" s="54"/>
      <c r="BD370" s="54"/>
      <c r="BE370" s="54"/>
    </row>
    <row r="371" spans="1:57" s="53" customFormat="1" ht="15" customHeight="1">
      <c r="A371" s="434" t="s">
        <v>1480</v>
      </c>
      <c r="B371" s="534" t="s">
        <v>1581</v>
      </c>
      <c r="C371" s="846"/>
      <c r="D371" s="846"/>
      <c r="E371" s="733"/>
      <c r="F371" s="733"/>
      <c r="G371" s="691"/>
      <c r="H371" s="430">
        <v>2822</v>
      </c>
      <c r="I371" s="940"/>
      <c r="J371" s="673">
        <v>176100</v>
      </c>
      <c r="K371" s="944"/>
      <c r="L371" s="932"/>
      <c r="M371" s="934"/>
      <c r="N371" s="430">
        <f t="shared" si="162"/>
        <v>2822</v>
      </c>
      <c r="O371" s="936"/>
      <c r="P371" s="537" t="s">
        <v>389</v>
      </c>
      <c r="Q371" s="528">
        <v>0.23699999999999999</v>
      </c>
      <c r="R371" s="504">
        <v>62</v>
      </c>
      <c r="S371" s="52"/>
      <c r="T371" s="74"/>
      <c r="U371" s="74"/>
      <c r="V371" s="74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52"/>
      <c r="AU371" s="52"/>
      <c r="AV371" s="52"/>
      <c r="AW371" s="52"/>
      <c r="AX371" s="52"/>
      <c r="AY371" s="52"/>
      <c r="AZ371" s="52"/>
      <c r="BA371" s="52"/>
      <c r="BB371" s="54"/>
      <c r="BC371" s="54"/>
      <c r="BD371" s="54"/>
      <c r="BE371" s="54"/>
    </row>
    <row r="372" spans="1:57" s="53" customFormat="1" ht="15" customHeight="1">
      <c r="A372" s="428" t="s">
        <v>1555</v>
      </c>
      <c r="B372" s="534" t="s">
        <v>906</v>
      </c>
      <c r="C372" s="842" t="s">
        <v>456</v>
      </c>
      <c r="D372" s="842" t="s">
        <v>457</v>
      </c>
      <c r="E372" s="842" t="s">
        <v>458</v>
      </c>
      <c r="F372" s="842" t="s">
        <v>459</v>
      </c>
      <c r="G372" s="690">
        <v>4600</v>
      </c>
      <c r="H372" s="430">
        <v>1833</v>
      </c>
      <c r="I372" s="939">
        <v>287100</v>
      </c>
      <c r="J372" s="673">
        <v>114400</v>
      </c>
      <c r="K372" s="943"/>
      <c r="L372" s="931">
        <f t="shared" si="164"/>
        <v>0</v>
      </c>
      <c r="M372" s="933">
        <f t="shared" ref="M372" si="176">G372*(100%-$H$3)</f>
        <v>4600</v>
      </c>
      <c r="N372" s="430">
        <f t="shared" si="162"/>
        <v>1833</v>
      </c>
      <c r="O372" s="935">
        <f t="shared" si="163"/>
        <v>0</v>
      </c>
      <c r="P372" s="537" t="s">
        <v>109</v>
      </c>
      <c r="Q372" s="491">
        <v>0.313</v>
      </c>
      <c r="R372" s="504">
        <v>47</v>
      </c>
      <c r="S372" s="52"/>
      <c r="T372" s="74"/>
      <c r="U372" s="74"/>
      <c r="V372" s="74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52"/>
      <c r="AU372" s="52"/>
      <c r="AV372" s="52"/>
      <c r="AW372" s="52"/>
      <c r="AX372" s="52"/>
      <c r="AY372" s="52"/>
      <c r="AZ372" s="52"/>
      <c r="BA372" s="52"/>
      <c r="BB372" s="54"/>
      <c r="BC372" s="54"/>
      <c r="BD372" s="54"/>
      <c r="BE372" s="54"/>
    </row>
    <row r="373" spans="1:57" s="53" customFormat="1" ht="15" customHeight="1">
      <c r="A373" s="434" t="s">
        <v>1479</v>
      </c>
      <c r="B373" s="533" t="s">
        <v>1501</v>
      </c>
      <c r="C373" s="843"/>
      <c r="D373" s="843"/>
      <c r="E373" s="843"/>
      <c r="F373" s="843"/>
      <c r="G373" s="691"/>
      <c r="H373" s="430">
        <v>2767</v>
      </c>
      <c r="I373" s="940"/>
      <c r="J373" s="673">
        <v>172700</v>
      </c>
      <c r="K373" s="944"/>
      <c r="L373" s="932"/>
      <c r="M373" s="934"/>
      <c r="N373" s="430">
        <f t="shared" si="162"/>
        <v>2767</v>
      </c>
      <c r="O373" s="936"/>
      <c r="P373" s="537" t="s">
        <v>394</v>
      </c>
      <c r="Q373" s="528">
        <v>0.3</v>
      </c>
      <c r="R373" s="504">
        <v>71</v>
      </c>
      <c r="S373" s="52"/>
      <c r="T373" s="74"/>
      <c r="U373" s="74"/>
      <c r="V373" s="74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  <c r="AU373" s="52"/>
      <c r="AV373" s="52"/>
      <c r="AW373" s="52"/>
      <c r="AX373" s="52"/>
      <c r="AY373" s="52"/>
      <c r="AZ373" s="52"/>
      <c r="BA373" s="52"/>
      <c r="BB373" s="54"/>
      <c r="BC373" s="54"/>
      <c r="BD373" s="54"/>
      <c r="BE373" s="54"/>
    </row>
    <row r="374" spans="1:57" s="53" customFormat="1" ht="15" customHeight="1">
      <c r="A374" s="428" t="s">
        <v>1565</v>
      </c>
      <c r="B374" s="534" t="s">
        <v>906</v>
      </c>
      <c r="C374" s="842" t="s">
        <v>456</v>
      </c>
      <c r="D374" s="842" t="s">
        <v>457</v>
      </c>
      <c r="E374" s="842" t="s">
        <v>458</v>
      </c>
      <c r="F374" s="842" t="s">
        <v>459</v>
      </c>
      <c r="G374" s="690">
        <v>4539</v>
      </c>
      <c r="H374" s="430">
        <v>1833</v>
      </c>
      <c r="I374" s="939">
        <v>283300</v>
      </c>
      <c r="J374" s="673">
        <v>114400</v>
      </c>
      <c r="K374" s="943"/>
      <c r="L374" s="931">
        <f t="shared" si="164"/>
        <v>0</v>
      </c>
      <c r="M374" s="933">
        <f t="shared" ref="M374" si="177">G374*(100%-$H$3)</f>
        <v>4539</v>
      </c>
      <c r="N374" s="430">
        <f t="shared" si="162"/>
        <v>1833</v>
      </c>
      <c r="O374" s="935">
        <f t="shared" si="163"/>
        <v>0</v>
      </c>
      <c r="P374" s="537" t="s">
        <v>109</v>
      </c>
      <c r="Q374" s="491">
        <v>0.313</v>
      </c>
      <c r="R374" s="504">
        <v>47</v>
      </c>
      <c r="S374" s="52"/>
      <c r="T374" s="74"/>
      <c r="U374" s="74"/>
      <c r="V374" s="74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52"/>
      <c r="AU374" s="52"/>
      <c r="AV374" s="52"/>
      <c r="AW374" s="52"/>
      <c r="AX374" s="52"/>
      <c r="AY374" s="52"/>
      <c r="AZ374" s="52"/>
      <c r="BA374" s="52"/>
      <c r="BB374" s="54"/>
      <c r="BC374" s="54"/>
      <c r="BD374" s="54"/>
      <c r="BE374" s="54"/>
    </row>
    <row r="375" spans="1:57" s="53" customFormat="1" ht="15" customHeight="1">
      <c r="A375" s="434" t="s">
        <v>1480</v>
      </c>
      <c r="B375" s="533" t="s">
        <v>1548</v>
      </c>
      <c r="C375" s="843"/>
      <c r="D375" s="843"/>
      <c r="E375" s="843"/>
      <c r="F375" s="843"/>
      <c r="G375" s="691"/>
      <c r="H375" s="430">
        <v>2706</v>
      </c>
      <c r="I375" s="940"/>
      <c r="J375" s="673">
        <v>168900</v>
      </c>
      <c r="K375" s="944"/>
      <c r="L375" s="932"/>
      <c r="M375" s="934"/>
      <c r="N375" s="430">
        <f t="shared" si="162"/>
        <v>2706</v>
      </c>
      <c r="O375" s="936"/>
      <c r="P375" s="537" t="s">
        <v>394</v>
      </c>
      <c r="Q375" s="528">
        <v>0.3</v>
      </c>
      <c r="R375" s="504">
        <v>71</v>
      </c>
      <c r="S375" s="52"/>
      <c r="T375" s="74"/>
      <c r="U375" s="74"/>
      <c r="V375" s="74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52"/>
      <c r="AU375" s="52"/>
      <c r="AV375" s="52"/>
      <c r="AW375" s="52"/>
      <c r="AX375" s="52"/>
      <c r="AY375" s="52"/>
      <c r="AZ375" s="52"/>
      <c r="BA375" s="52"/>
      <c r="BB375" s="54"/>
      <c r="BC375" s="54"/>
      <c r="BD375" s="54"/>
      <c r="BE375" s="54"/>
    </row>
    <row r="376" spans="1:57" s="53" customFormat="1" ht="15" customHeight="1">
      <c r="A376" s="428" t="s">
        <v>1556</v>
      </c>
      <c r="B376" s="534" t="s">
        <v>906</v>
      </c>
      <c r="C376" s="842" t="s">
        <v>456</v>
      </c>
      <c r="D376" s="842" t="s">
        <v>457</v>
      </c>
      <c r="E376" s="842" t="s">
        <v>460</v>
      </c>
      <c r="F376" s="842" t="s">
        <v>459</v>
      </c>
      <c r="G376" s="690">
        <v>4972</v>
      </c>
      <c r="H376" s="430">
        <v>1833</v>
      </c>
      <c r="I376" s="939">
        <v>310300</v>
      </c>
      <c r="J376" s="673">
        <v>114400</v>
      </c>
      <c r="K376" s="943"/>
      <c r="L376" s="931">
        <f t="shared" si="164"/>
        <v>0</v>
      </c>
      <c r="M376" s="933">
        <f t="shared" ref="M376" si="178">G376*(100%-$H$3)</f>
        <v>4972</v>
      </c>
      <c r="N376" s="430">
        <f t="shared" si="162"/>
        <v>1833</v>
      </c>
      <c r="O376" s="935">
        <f t="shared" si="163"/>
        <v>0</v>
      </c>
      <c r="P376" s="537" t="s">
        <v>109</v>
      </c>
      <c r="Q376" s="491">
        <v>0.313</v>
      </c>
      <c r="R376" s="504">
        <v>47</v>
      </c>
      <c r="S376" s="52"/>
      <c r="T376" s="74"/>
      <c r="U376" s="74"/>
      <c r="V376" s="74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52"/>
      <c r="AU376" s="52"/>
      <c r="AV376" s="52"/>
      <c r="AW376" s="52"/>
      <c r="AX376" s="52"/>
      <c r="AY376" s="52"/>
      <c r="AZ376" s="52"/>
      <c r="BA376" s="52"/>
    </row>
    <row r="377" spans="1:57" s="53" customFormat="1" ht="15" customHeight="1">
      <c r="A377" s="434" t="s">
        <v>1479</v>
      </c>
      <c r="B377" s="534" t="s">
        <v>719</v>
      </c>
      <c r="C377" s="843"/>
      <c r="D377" s="843"/>
      <c r="E377" s="843"/>
      <c r="F377" s="843"/>
      <c r="G377" s="691"/>
      <c r="H377" s="430">
        <v>3139</v>
      </c>
      <c r="I377" s="940"/>
      <c r="J377" s="673">
        <v>195900</v>
      </c>
      <c r="K377" s="944"/>
      <c r="L377" s="932"/>
      <c r="M377" s="934"/>
      <c r="N377" s="430">
        <f t="shared" si="162"/>
        <v>3139</v>
      </c>
      <c r="O377" s="936"/>
      <c r="P377" s="537" t="s">
        <v>394</v>
      </c>
      <c r="Q377" s="528">
        <v>0.3</v>
      </c>
      <c r="R377" s="504">
        <v>71</v>
      </c>
      <c r="S377" s="52"/>
      <c r="T377" s="74"/>
      <c r="U377" s="74"/>
      <c r="V377" s="74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52"/>
      <c r="AU377" s="52"/>
      <c r="AV377" s="52"/>
      <c r="AW377" s="52"/>
      <c r="AX377" s="52"/>
      <c r="AY377" s="52"/>
      <c r="AZ377" s="52"/>
      <c r="BA377" s="52"/>
    </row>
    <row r="378" spans="1:57" s="53" customFormat="1" ht="15" customHeight="1">
      <c r="A378" s="428" t="s">
        <v>1566</v>
      </c>
      <c r="B378" s="534" t="s">
        <v>906</v>
      </c>
      <c r="C378" s="842" t="s">
        <v>456</v>
      </c>
      <c r="D378" s="842" t="s">
        <v>457</v>
      </c>
      <c r="E378" s="842" t="s">
        <v>460</v>
      </c>
      <c r="F378" s="842" t="s">
        <v>459</v>
      </c>
      <c r="G378" s="690">
        <v>4911</v>
      </c>
      <c r="H378" s="430">
        <v>1833</v>
      </c>
      <c r="I378" s="939">
        <v>306500</v>
      </c>
      <c r="J378" s="673">
        <v>114400</v>
      </c>
      <c r="K378" s="943"/>
      <c r="L378" s="931">
        <f t="shared" si="164"/>
        <v>0</v>
      </c>
      <c r="M378" s="933">
        <f t="shared" ref="M378" si="179">G378*(100%-$H$3)</f>
        <v>4911</v>
      </c>
      <c r="N378" s="430">
        <f t="shared" si="162"/>
        <v>1833</v>
      </c>
      <c r="O378" s="935">
        <f t="shared" si="163"/>
        <v>0</v>
      </c>
      <c r="P378" s="537" t="s">
        <v>109</v>
      </c>
      <c r="Q378" s="491">
        <v>0.313</v>
      </c>
      <c r="R378" s="504">
        <v>47</v>
      </c>
      <c r="S378" s="52"/>
      <c r="T378" s="74"/>
      <c r="U378" s="74"/>
      <c r="V378" s="74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52"/>
      <c r="AU378" s="52"/>
      <c r="AV378" s="52"/>
      <c r="AW378" s="52"/>
      <c r="AX378" s="52"/>
      <c r="AY378" s="52"/>
      <c r="AZ378" s="52"/>
      <c r="BA378" s="52"/>
    </row>
    <row r="379" spans="1:57" s="53" customFormat="1" ht="15" customHeight="1">
      <c r="A379" s="434" t="s">
        <v>1480</v>
      </c>
      <c r="B379" s="534" t="s">
        <v>1582</v>
      </c>
      <c r="C379" s="843"/>
      <c r="D379" s="843"/>
      <c r="E379" s="843"/>
      <c r="F379" s="843"/>
      <c r="G379" s="691"/>
      <c r="H379" s="430">
        <v>3078</v>
      </c>
      <c r="I379" s="940"/>
      <c r="J379" s="673">
        <v>192100</v>
      </c>
      <c r="K379" s="944"/>
      <c r="L379" s="932"/>
      <c r="M379" s="934"/>
      <c r="N379" s="430">
        <f t="shared" si="162"/>
        <v>3078</v>
      </c>
      <c r="O379" s="936"/>
      <c r="P379" s="537" t="s">
        <v>394</v>
      </c>
      <c r="Q379" s="528">
        <v>0.3</v>
      </c>
      <c r="R379" s="504">
        <v>71</v>
      </c>
      <c r="S379" s="52"/>
      <c r="T379" s="74"/>
      <c r="U379" s="74"/>
      <c r="V379" s="74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52"/>
      <c r="AU379" s="52"/>
      <c r="AV379" s="52"/>
      <c r="AW379" s="52"/>
      <c r="AX379" s="52"/>
      <c r="AY379" s="52"/>
      <c r="AZ379" s="52"/>
      <c r="BA379" s="52"/>
    </row>
    <row r="380" spans="1:57" s="7" customFormat="1" ht="28.9" customHeight="1">
      <c r="A380" s="541" t="s">
        <v>1550</v>
      </c>
      <c r="B380" s="526"/>
      <c r="C380" s="526"/>
      <c r="D380" s="526"/>
      <c r="E380" s="526"/>
      <c r="F380" s="526"/>
      <c r="G380" s="526"/>
      <c r="H380" s="526"/>
      <c r="I380" s="526"/>
      <c r="J380" s="526"/>
      <c r="K380" s="526"/>
      <c r="L380" s="526"/>
      <c r="M380" s="526"/>
      <c r="N380" s="526"/>
      <c r="O380" s="120"/>
      <c r="P380" s="121"/>
      <c r="Q380" s="121"/>
      <c r="R380" s="253"/>
      <c r="S380" s="47"/>
      <c r="T380" s="47"/>
      <c r="U380" s="74"/>
      <c r="V380" s="74"/>
      <c r="W380" s="74"/>
      <c r="X380" s="74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AI380" s="47"/>
      <c r="AJ380" s="47"/>
      <c r="AK380" s="47"/>
      <c r="AL380" s="47"/>
      <c r="AM380" s="47"/>
      <c r="AN380" s="47"/>
      <c r="AO380" s="47"/>
      <c r="AP380" s="47"/>
      <c r="AQ380" s="47"/>
      <c r="AR380" s="47"/>
      <c r="AS380" s="47"/>
    </row>
    <row r="381" spans="1:57" s="7" customFormat="1" ht="29.45" customHeight="1">
      <c r="A381" s="965" t="s">
        <v>558</v>
      </c>
      <c r="B381" s="966"/>
      <c r="C381" s="966"/>
      <c r="D381" s="966"/>
      <c r="E381" s="966"/>
      <c r="F381" s="966"/>
      <c r="G381" s="966"/>
      <c r="H381" s="966"/>
      <c r="I381" s="966"/>
      <c r="J381" s="966"/>
      <c r="K381" s="966"/>
      <c r="L381" s="966"/>
      <c r="M381" s="966"/>
      <c r="N381" s="966"/>
      <c r="O381" s="966"/>
      <c r="P381" s="966"/>
      <c r="Q381" s="967"/>
      <c r="R381" s="47"/>
      <c r="S381" s="74"/>
      <c r="T381" s="74"/>
      <c r="U381" s="74"/>
      <c r="V381" s="47"/>
      <c r="W381" s="47"/>
      <c r="X381" s="47"/>
      <c r="Y381" s="47"/>
      <c r="Z381" s="47"/>
      <c r="AA381" s="47"/>
      <c r="AB381" s="47"/>
      <c r="AC381" s="47"/>
      <c r="AD381" s="47"/>
      <c r="AE381" s="47"/>
      <c r="AF381" s="47"/>
      <c r="AG381" s="47"/>
      <c r="AH381" s="47"/>
      <c r="AI381" s="47"/>
      <c r="AJ381" s="47"/>
      <c r="AK381" s="47"/>
      <c r="AL381" s="47"/>
      <c r="AM381" s="47"/>
      <c r="AN381" s="47"/>
      <c r="AO381" s="47"/>
      <c r="AP381" s="47"/>
      <c r="AQ381" s="47"/>
      <c r="AR381" s="47"/>
      <c r="AS381" s="47"/>
      <c r="AT381" s="47"/>
      <c r="AU381" s="47"/>
      <c r="AV381" s="47"/>
      <c r="AW381" s="47"/>
      <c r="AX381" s="47"/>
      <c r="AY381" s="47"/>
      <c r="AZ381" s="47"/>
    </row>
    <row r="382" spans="1:57" s="7" customFormat="1" ht="15.75" customHeight="1">
      <c r="A382" s="428" t="s">
        <v>1549</v>
      </c>
      <c r="B382" s="534" t="s">
        <v>898</v>
      </c>
      <c r="C382" s="532" t="s">
        <v>440</v>
      </c>
      <c r="D382" s="532" t="s">
        <v>441</v>
      </c>
      <c r="E382" s="532" t="s">
        <v>221</v>
      </c>
      <c r="F382" s="532" t="s">
        <v>377</v>
      </c>
      <c r="G382" s="690">
        <v>2739</v>
      </c>
      <c r="H382" s="430">
        <v>867</v>
      </c>
      <c r="I382" s="939">
        <v>171100</v>
      </c>
      <c r="J382" s="673">
        <v>54200</v>
      </c>
      <c r="K382" s="943"/>
      <c r="L382" s="954">
        <f t="shared" ref="L382" si="180">$H$3</f>
        <v>0</v>
      </c>
      <c r="M382" s="933">
        <f>G382*(100%-$H$3)</f>
        <v>2739</v>
      </c>
      <c r="N382" s="430">
        <f t="shared" ref="N382:N427" si="181">H382*(100%-$H$3)</f>
        <v>867</v>
      </c>
      <c r="O382" s="935">
        <f t="shared" ref="O382:O426" si="182">K382*M382</f>
        <v>0</v>
      </c>
      <c r="P382" s="537" t="s">
        <v>109</v>
      </c>
      <c r="Q382" s="528">
        <v>0.313</v>
      </c>
      <c r="R382" s="503">
        <v>43</v>
      </c>
      <c r="S382" s="47"/>
      <c r="T382" s="74"/>
      <c r="U382" s="74"/>
      <c r="V382" s="74"/>
      <c r="W382" s="47"/>
      <c r="X382" s="47"/>
      <c r="Y382" s="47"/>
      <c r="Z382" s="47"/>
      <c r="AA382" s="47"/>
      <c r="AB382" s="47"/>
      <c r="AC382" s="47"/>
      <c r="AD382" s="47"/>
      <c r="AE382" s="47"/>
      <c r="AF382" s="47"/>
      <c r="AG382" s="47"/>
      <c r="AH382" s="47"/>
      <c r="AI382" s="47"/>
      <c r="AJ382" s="47"/>
      <c r="AK382" s="47"/>
      <c r="AL382" s="47"/>
      <c r="AM382" s="47"/>
      <c r="AN382" s="47"/>
      <c r="AO382" s="47"/>
      <c r="AP382" s="47"/>
      <c r="AQ382" s="47"/>
      <c r="AR382" s="47"/>
      <c r="AS382" s="47"/>
      <c r="AT382" s="47"/>
      <c r="AU382" s="47"/>
      <c r="AV382" s="47"/>
      <c r="AW382" s="47"/>
      <c r="AX382" s="47"/>
      <c r="AY382" s="47"/>
      <c r="AZ382" s="47"/>
      <c r="BA382" s="47"/>
      <c r="BB382" s="46"/>
      <c r="BC382" s="46"/>
      <c r="BD382" s="46"/>
      <c r="BE382" s="46"/>
    </row>
    <row r="383" spans="1:57" s="7" customFormat="1" ht="15" customHeight="1">
      <c r="A383" s="434" t="s">
        <v>1479</v>
      </c>
      <c r="B383" s="533" t="s">
        <v>699</v>
      </c>
      <c r="C383" s="535"/>
      <c r="D383" s="535"/>
      <c r="E383" s="532"/>
      <c r="F383" s="532"/>
      <c r="G383" s="691"/>
      <c r="H383" s="430">
        <v>1872</v>
      </c>
      <c r="I383" s="940"/>
      <c r="J383" s="673">
        <v>116900</v>
      </c>
      <c r="K383" s="944"/>
      <c r="L383" s="956"/>
      <c r="M383" s="934"/>
      <c r="N383" s="430">
        <f t="shared" si="181"/>
        <v>1872</v>
      </c>
      <c r="O383" s="936"/>
      <c r="P383" s="537" t="s">
        <v>299</v>
      </c>
      <c r="Q383" s="528">
        <v>0.14599999999999999</v>
      </c>
      <c r="R383" s="504">
        <v>42</v>
      </c>
      <c r="S383" s="47"/>
      <c r="T383" s="74"/>
      <c r="U383" s="74"/>
      <c r="V383" s="74"/>
      <c r="W383" s="47"/>
      <c r="X383" s="47"/>
      <c r="Y383" s="47"/>
      <c r="Z383" s="47"/>
      <c r="AA383" s="47"/>
      <c r="AB383" s="47"/>
      <c r="AC383" s="47"/>
      <c r="AD383" s="47"/>
      <c r="AE383" s="47"/>
      <c r="AF383" s="47"/>
      <c r="AG383" s="47"/>
      <c r="AH383" s="47"/>
      <c r="AI383" s="47"/>
      <c r="AJ383" s="47"/>
      <c r="AK383" s="47"/>
      <c r="AL383" s="47"/>
      <c r="AM383" s="47"/>
      <c r="AN383" s="47"/>
      <c r="AO383" s="47"/>
      <c r="AP383" s="47"/>
      <c r="AQ383" s="47"/>
      <c r="AR383" s="47"/>
      <c r="AS383" s="47"/>
      <c r="AT383" s="47"/>
      <c r="AU383" s="47"/>
      <c r="AV383" s="47"/>
      <c r="AW383" s="47"/>
      <c r="AX383" s="47"/>
      <c r="AY383" s="47"/>
      <c r="AZ383" s="47"/>
      <c r="BA383" s="47"/>
      <c r="BB383" s="46"/>
      <c r="BC383" s="46"/>
      <c r="BD383" s="46"/>
      <c r="BE383" s="46"/>
    </row>
    <row r="384" spans="1:57" s="7" customFormat="1" ht="15.75" customHeight="1">
      <c r="A384" s="428" t="s">
        <v>1557</v>
      </c>
      <c r="B384" s="534" t="s">
        <v>898</v>
      </c>
      <c r="C384" s="532" t="s">
        <v>440</v>
      </c>
      <c r="D384" s="532" t="s">
        <v>441</v>
      </c>
      <c r="E384" s="532" t="s">
        <v>221</v>
      </c>
      <c r="F384" s="532" t="s">
        <v>377</v>
      </c>
      <c r="G384" s="690">
        <v>2678</v>
      </c>
      <c r="H384" s="430">
        <v>867</v>
      </c>
      <c r="I384" s="939">
        <v>167300</v>
      </c>
      <c r="J384" s="673">
        <v>54200</v>
      </c>
      <c r="K384" s="943"/>
      <c r="L384" s="931">
        <f t="shared" ref="L384:L426" si="183">$H$3</f>
        <v>0</v>
      </c>
      <c r="M384" s="933">
        <f>G384*(100%-$H$3)</f>
        <v>2678</v>
      </c>
      <c r="N384" s="430">
        <f t="shared" si="181"/>
        <v>867</v>
      </c>
      <c r="O384" s="935">
        <f t="shared" si="182"/>
        <v>0</v>
      </c>
      <c r="P384" s="537" t="s">
        <v>109</v>
      </c>
      <c r="Q384" s="528">
        <v>0.313</v>
      </c>
      <c r="R384" s="503">
        <v>43</v>
      </c>
      <c r="S384" s="47"/>
      <c r="T384" s="74"/>
      <c r="U384" s="74"/>
      <c r="V384" s="74"/>
      <c r="W384" s="47"/>
      <c r="X384" s="47"/>
      <c r="Y384" s="47"/>
      <c r="Z384" s="47"/>
      <c r="AA384" s="47"/>
      <c r="AB384" s="47"/>
      <c r="AC384" s="47"/>
      <c r="AD384" s="47"/>
      <c r="AE384" s="47"/>
      <c r="AF384" s="47"/>
      <c r="AG384" s="47"/>
      <c r="AH384" s="47"/>
      <c r="AI384" s="47"/>
      <c r="AJ384" s="47"/>
      <c r="AK384" s="47"/>
      <c r="AL384" s="47"/>
      <c r="AM384" s="47"/>
      <c r="AN384" s="47"/>
      <c r="AO384" s="47"/>
      <c r="AP384" s="47"/>
      <c r="AQ384" s="47"/>
      <c r="AR384" s="47"/>
      <c r="AS384" s="47"/>
      <c r="AT384" s="47"/>
      <c r="AU384" s="47"/>
      <c r="AV384" s="47"/>
      <c r="AW384" s="47"/>
      <c r="AX384" s="47"/>
      <c r="AY384" s="47"/>
      <c r="AZ384" s="47"/>
      <c r="BA384" s="47"/>
      <c r="BB384" s="46"/>
      <c r="BC384" s="46"/>
      <c r="BD384" s="46"/>
      <c r="BE384" s="46"/>
    </row>
    <row r="385" spans="1:57" s="7" customFormat="1" ht="15" customHeight="1">
      <c r="A385" s="434" t="s">
        <v>1480</v>
      </c>
      <c r="B385" s="533" t="s">
        <v>1521</v>
      </c>
      <c r="C385" s="535"/>
      <c r="D385" s="535"/>
      <c r="E385" s="532"/>
      <c r="F385" s="532"/>
      <c r="G385" s="691"/>
      <c r="H385" s="430">
        <v>1811</v>
      </c>
      <c r="I385" s="940"/>
      <c r="J385" s="673">
        <v>113100</v>
      </c>
      <c r="K385" s="944"/>
      <c r="L385" s="932"/>
      <c r="M385" s="934"/>
      <c r="N385" s="430">
        <f t="shared" si="181"/>
        <v>1811</v>
      </c>
      <c r="O385" s="936"/>
      <c r="P385" s="537" t="s">
        <v>299</v>
      </c>
      <c r="Q385" s="528">
        <v>0.14599999999999999</v>
      </c>
      <c r="R385" s="504">
        <v>42</v>
      </c>
      <c r="S385" s="47"/>
      <c r="T385" s="74"/>
      <c r="U385" s="74"/>
      <c r="V385" s="74"/>
      <c r="W385" s="47"/>
      <c r="X385" s="47"/>
      <c r="Y385" s="47"/>
      <c r="Z385" s="47"/>
      <c r="AA385" s="47"/>
      <c r="AB385" s="47"/>
      <c r="AC385" s="47"/>
      <c r="AD385" s="47"/>
      <c r="AE385" s="47"/>
      <c r="AF385" s="47"/>
      <c r="AG385" s="47"/>
      <c r="AH385" s="47"/>
      <c r="AI385" s="47"/>
      <c r="AJ385" s="47"/>
      <c r="AK385" s="47"/>
      <c r="AL385" s="47"/>
      <c r="AM385" s="47"/>
      <c r="AN385" s="47"/>
      <c r="AO385" s="47"/>
      <c r="AP385" s="47"/>
      <c r="AQ385" s="47"/>
      <c r="AR385" s="47"/>
      <c r="AS385" s="47"/>
      <c r="AT385" s="47"/>
      <c r="AU385" s="47"/>
      <c r="AV385" s="47"/>
      <c r="AW385" s="47"/>
      <c r="AX385" s="47"/>
      <c r="AY385" s="47"/>
      <c r="AZ385" s="47"/>
      <c r="BA385" s="47"/>
      <c r="BB385" s="46"/>
      <c r="BC385" s="46"/>
      <c r="BD385" s="46"/>
      <c r="BE385" s="46"/>
    </row>
    <row r="386" spans="1:57" s="7" customFormat="1" ht="15.75" customHeight="1">
      <c r="A386" s="428" t="s">
        <v>1569</v>
      </c>
      <c r="B386" s="534" t="s">
        <v>898</v>
      </c>
      <c r="C386" s="532" t="s">
        <v>440</v>
      </c>
      <c r="D386" s="532" t="s">
        <v>441</v>
      </c>
      <c r="E386" s="532" t="s">
        <v>221</v>
      </c>
      <c r="F386" s="532" t="s">
        <v>377</v>
      </c>
      <c r="G386" s="690">
        <v>2482</v>
      </c>
      <c r="H386" s="430">
        <v>867</v>
      </c>
      <c r="I386" s="939">
        <v>155000</v>
      </c>
      <c r="J386" s="673">
        <v>54200</v>
      </c>
      <c r="K386" s="943"/>
      <c r="L386" s="931">
        <f t="shared" si="183"/>
        <v>0</v>
      </c>
      <c r="M386" s="933">
        <f>G386*(100%-$H$3)</f>
        <v>2482</v>
      </c>
      <c r="N386" s="430">
        <f t="shared" si="181"/>
        <v>867</v>
      </c>
      <c r="O386" s="935">
        <f t="shared" si="182"/>
        <v>0</v>
      </c>
      <c r="P386" s="537" t="s">
        <v>109</v>
      </c>
      <c r="Q386" s="528">
        <v>0.313</v>
      </c>
      <c r="R386" s="503">
        <v>43</v>
      </c>
      <c r="S386" s="47"/>
      <c r="T386" s="74"/>
      <c r="U386" s="74"/>
      <c r="V386" s="74"/>
      <c r="W386" s="47"/>
      <c r="X386" s="47"/>
      <c r="Y386" s="47"/>
      <c r="Z386" s="47"/>
      <c r="AA386" s="47"/>
      <c r="AB386" s="47"/>
      <c r="AC386" s="47"/>
      <c r="AD386" s="47"/>
      <c r="AE386" s="47"/>
      <c r="AF386" s="47"/>
      <c r="AG386" s="47"/>
      <c r="AH386" s="47"/>
      <c r="AI386" s="47"/>
      <c r="AJ386" s="47"/>
      <c r="AK386" s="47"/>
      <c r="AL386" s="47"/>
      <c r="AM386" s="47"/>
      <c r="AN386" s="47"/>
      <c r="AO386" s="47"/>
      <c r="AP386" s="47"/>
      <c r="AQ386" s="47"/>
      <c r="AR386" s="47"/>
      <c r="AS386" s="47"/>
      <c r="AT386" s="47"/>
      <c r="AU386" s="47"/>
      <c r="AV386" s="47"/>
      <c r="AW386" s="47"/>
      <c r="AX386" s="47"/>
      <c r="AY386" s="47"/>
      <c r="AZ386" s="47"/>
      <c r="BA386" s="47"/>
      <c r="BB386" s="46"/>
      <c r="BC386" s="46"/>
      <c r="BD386" s="46"/>
      <c r="BE386" s="46"/>
    </row>
    <row r="387" spans="1:57" s="7" customFormat="1" ht="15" customHeight="1">
      <c r="A387" s="434" t="s">
        <v>1482</v>
      </c>
      <c r="B387" s="533" t="s">
        <v>1523</v>
      </c>
      <c r="C387" s="535"/>
      <c r="D387" s="535"/>
      <c r="E387" s="532"/>
      <c r="F387" s="532"/>
      <c r="G387" s="691"/>
      <c r="H387" s="430">
        <v>1615</v>
      </c>
      <c r="I387" s="940"/>
      <c r="J387" s="673">
        <v>100800</v>
      </c>
      <c r="K387" s="944"/>
      <c r="L387" s="932"/>
      <c r="M387" s="934"/>
      <c r="N387" s="430">
        <f t="shared" si="181"/>
        <v>1615</v>
      </c>
      <c r="O387" s="936"/>
      <c r="P387" s="537" t="s">
        <v>299</v>
      </c>
      <c r="Q387" s="528">
        <v>0.14599999999999999</v>
      </c>
      <c r="R387" s="504">
        <v>42</v>
      </c>
      <c r="S387" s="47"/>
      <c r="T387" s="74"/>
      <c r="U387" s="74"/>
      <c r="V387" s="74"/>
      <c r="W387" s="47"/>
      <c r="X387" s="47"/>
      <c r="Y387" s="47"/>
      <c r="Z387" s="47"/>
      <c r="AA387" s="47"/>
      <c r="AB387" s="47"/>
      <c r="AC387" s="47"/>
      <c r="AD387" s="47"/>
      <c r="AE387" s="47"/>
      <c r="AF387" s="47"/>
      <c r="AG387" s="47"/>
      <c r="AH387" s="47"/>
      <c r="AI387" s="47"/>
      <c r="AJ387" s="47"/>
      <c r="AK387" s="47"/>
      <c r="AL387" s="47"/>
      <c r="AM387" s="47"/>
      <c r="AN387" s="47"/>
      <c r="AO387" s="47"/>
      <c r="AP387" s="47"/>
      <c r="AQ387" s="47"/>
      <c r="AR387" s="47"/>
      <c r="AS387" s="47"/>
      <c r="AT387" s="47"/>
      <c r="AU387" s="47"/>
      <c r="AV387" s="47"/>
      <c r="AW387" s="47"/>
      <c r="AX387" s="47"/>
      <c r="AY387" s="47"/>
      <c r="AZ387" s="47"/>
      <c r="BA387" s="47"/>
      <c r="BB387" s="46"/>
      <c r="BC387" s="46"/>
      <c r="BD387" s="46"/>
      <c r="BE387" s="46"/>
    </row>
    <row r="388" spans="1:57" s="7" customFormat="1" ht="15.75" customHeight="1">
      <c r="A388" s="428" t="s">
        <v>1571</v>
      </c>
      <c r="B388" s="534" t="s">
        <v>898</v>
      </c>
      <c r="C388" s="532" t="s">
        <v>440</v>
      </c>
      <c r="D388" s="532" t="s">
        <v>441</v>
      </c>
      <c r="E388" s="532" t="s">
        <v>221</v>
      </c>
      <c r="F388" s="532" t="s">
        <v>377</v>
      </c>
      <c r="G388" s="690">
        <v>2592</v>
      </c>
      <c r="H388" s="430">
        <v>867</v>
      </c>
      <c r="I388" s="939">
        <v>161900</v>
      </c>
      <c r="J388" s="673">
        <v>54200</v>
      </c>
      <c r="K388" s="943"/>
      <c r="L388" s="931">
        <f t="shared" si="183"/>
        <v>0</v>
      </c>
      <c r="M388" s="933">
        <f>G388*(100%-$H$3)</f>
        <v>2592</v>
      </c>
      <c r="N388" s="430">
        <f t="shared" si="181"/>
        <v>867</v>
      </c>
      <c r="O388" s="935">
        <f t="shared" si="182"/>
        <v>0</v>
      </c>
      <c r="P388" s="537" t="s">
        <v>109</v>
      </c>
      <c r="Q388" s="528">
        <v>0.313</v>
      </c>
      <c r="R388" s="503">
        <v>43</v>
      </c>
      <c r="S388" s="47"/>
      <c r="T388" s="74"/>
      <c r="U388" s="74"/>
      <c r="V388" s="74"/>
      <c r="W388" s="47"/>
      <c r="X388" s="47"/>
      <c r="Y388" s="47"/>
      <c r="Z388" s="47"/>
      <c r="AA388" s="47"/>
      <c r="AB388" s="47"/>
      <c r="AC388" s="47"/>
      <c r="AD388" s="47"/>
      <c r="AE388" s="47"/>
      <c r="AF388" s="47"/>
      <c r="AG388" s="47"/>
      <c r="AH388" s="47"/>
      <c r="AI388" s="47"/>
      <c r="AJ388" s="47"/>
      <c r="AK388" s="47"/>
      <c r="AL388" s="47"/>
      <c r="AM388" s="47"/>
      <c r="AN388" s="47"/>
      <c r="AO388" s="47"/>
      <c r="AP388" s="47"/>
      <c r="AQ388" s="47"/>
      <c r="AR388" s="47"/>
      <c r="AS388" s="47"/>
      <c r="AT388" s="47"/>
      <c r="AU388" s="47"/>
      <c r="AV388" s="47"/>
      <c r="AW388" s="47"/>
      <c r="AX388" s="47"/>
      <c r="AY388" s="47"/>
      <c r="AZ388" s="47"/>
      <c r="BA388" s="47"/>
      <c r="BB388" s="46"/>
      <c r="BC388" s="46"/>
      <c r="BD388" s="46"/>
      <c r="BE388" s="46"/>
    </row>
    <row r="389" spans="1:57" s="7" customFormat="1" ht="15" customHeight="1">
      <c r="A389" s="434" t="s">
        <v>1481</v>
      </c>
      <c r="B389" s="533" t="s">
        <v>1528</v>
      </c>
      <c r="C389" s="535"/>
      <c r="D389" s="535"/>
      <c r="E389" s="532"/>
      <c r="F389" s="532"/>
      <c r="G389" s="691"/>
      <c r="H389" s="430">
        <v>1725</v>
      </c>
      <c r="I389" s="940"/>
      <c r="J389" s="673">
        <v>107700</v>
      </c>
      <c r="K389" s="944"/>
      <c r="L389" s="932"/>
      <c r="M389" s="934"/>
      <c r="N389" s="430">
        <f t="shared" si="181"/>
        <v>1725</v>
      </c>
      <c r="O389" s="936"/>
      <c r="P389" s="537" t="s">
        <v>299</v>
      </c>
      <c r="Q389" s="528">
        <v>0.14599999999999999</v>
      </c>
      <c r="R389" s="504">
        <v>42</v>
      </c>
      <c r="S389" s="47"/>
      <c r="T389" s="74"/>
      <c r="U389" s="74"/>
      <c r="V389" s="74"/>
      <c r="W389" s="47"/>
      <c r="X389" s="47"/>
      <c r="Y389" s="47"/>
      <c r="Z389" s="47"/>
      <c r="AA389" s="47"/>
      <c r="AB389" s="47"/>
      <c r="AC389" s="47"/>
      <c r="AD389" s="47"/>
      <c r="AE389" s="47"/>
      <c r="AF389" s="47"/>
      <c r="AG389" s="47"/>
      <c r="AH389" s="47"/>
      <c r="AI389" s="47"/>
      <c r="AJ389" s="47"/>
      <c r="AK389" s="47"/>
      <c r="AL389" s="47"/>
      <c r="AM389" s="47"/>
      <c r="AN389" s="47"/>
      <c r="AO389" s="47"/>
      <c r="AP389" s="47"/>
      <c r="AQ389" s="47"/>
      <c r="AR389" s="47"/>
      <c r="AS389" s="47"/>
      <c r="AT389" s="47"/>
      <c r="AU389" s="47"/>
      <c r="AV389" s="47"/>
      <c r="AW389" s="47"/>
      <c r="AX389" s="47"/>
      <c r="AY389" s="47"/>
      <c r="AZ389" s="47"/>
      <c r="BA389" s="47"/>
      <c r="BB389" s="46"/>
      <c r="BC389" s="46"/>
      <c r="BD389" s="46"/>
      <c r="BE389" s="46"/>
    </row>
    <row r="390" spans="1:57" s="7" customFormat="1" ht="15.75" customHeight="1">
      <c r="A390" s="428" t="s">
        <v>1551</v>
      </c>
      <c r="B390" s="534" t="s">
        <v>899</v>
      </c>
      <c r="C390" s="733" t="s">
        <v>194</v>
      </c>
      <c r="D390" s="733" t="s">
        <v>434</v>
      </c>
      <c r="E390" s="733" t="s">
        <v>196</v>
      </c>
      <c r="F390" s="733" t="s">
        <v>218</v>
      </c>
      <c r="G390" s="690">
        <v>3070</v>
      </c>
      <c r="H390" s="430">
        <v>916</v>
      </c>
      <c r="I390" s="939">
        <v>191700</v>
      </c>
      <c r="J390" s="673">
        <v>57200</v>
      </c>
      <c r="K390" s="943"/>
      <c r="L390" s="931">
        <f t="shared" si="183"/>
        <v>0</v>
      </c>
      <c r="M390" s="933">
        <f t="shared" ref="M390" si="184">G390*(100%-$H$3)</f>
        <v>3070</v>
      </c>
      <c r="N390" s="430">
        <f t="shared" si="181"/>
        <v>916</v>
      </c>
      <c r="O390" s="935">
        <f t="shared" si="182"/>
        <v>0</v>
      </c>
      <c r="P390" s="537" t="s">
        <v>109</v>
      </c>
      <c r="Q390" s="528">
        <v>0.313</v>
      </c>
      <c r="R390" s="503">
        <v>43</v>
      </c>
      <c r="S390" s="47"/>
      <c r="T390" s="74"/>
      <c r="U390" s="74"/>
      <c r="V390" s="74"/>
      <c r="W390" s="47"/>
      <c r="X390" s="47"/>
      <c r="Y390" s="47"/>
      <c r="Z390" s="47"/>
      <c r="AA390" s="47"/>
      <c r="AB390" s="47"/>
      <c r="AC390" s="47"/>
      <c r="AD390" s="47"/>
      <c r="AE390" s="47"/>
      <c r="AF390" s="47"/>
      <c r="AG390" s="47"/>
      <c r="AH390" s="47"/>
      <c r="AI390" s="47"/>
      <c r="AJ390" s="47"/>
      <c r="AK390" s="47"/>
      <c r="AL390" s="47"/>
      <c r="AM390" s="47"/>
      <c r="AN390" s="47"/>
      <c r="AO390" s="47"/>
      <c r="AP390" s="47"/>
      <c r="AQ390" s="47"/>
      <c r="AR390" s="47"/>
      <c r="AS390" s="47"/>
      <c r="AT390" s="47"/>
      <c r="AU390" s="47"/>
      <c r="AV390" s="47"/>
      <c r="AW390" s="47"/>
      <c r="AX390" s="47"/>
      <c r="AY390" s="47"/>
      <c r="AZ390" s="47"/>
      <c r="BA390" s="47"/>
      <c r="BB390" s="46"/>
      <c r="BC390" s="46"/>
      <c r="BD390" s="46"/>
      <c r="BE390" s="46"/>
    </row>
    <row r="391" spans="1:57" s="7" customFormat="1" ht="15" customHeight="1">
      <c r="A391" s="434" t="s">
        <v>1479</v>
      </c>
      <c r="B391" s="533" t="s">
        <v>701</v>
      </c>
      <c r="C391" s="846"/>
      <c r="D391" s="846"/>
      <c r="E391" s="733"/>
      <c r="F391" s="733"/>
      <c r="G391" s="691"/>
      <c r="H391" s="430">
        <v>2154</v>
      </c>
      <c r="I391" s="940"/>
      <c r="J391" s="673">
        <v>134500</v>
      </c>
      <c r="K391" s="944"/>
      <c r="L391" s="932"/>
      <c r="M391" s="934"/>
      <c r="N391" s="430">
        <f t="shared" si="181"/>
        <v>2154</v>
      </c>
      <c r="O391" s="936"/>
      <c r="P391" s="537" t="s">
        <v>302</v>
      </c>
      <c r="Q391" s="528">
        <v>0.184</v>
      </c>
      <c r="R391" s="504">
        <v>46</v>
      </c>
      <c r="S391" s="47"/>
      <c r="T391" s="74"/>
      <c r="U391" s="74"/>
      <c r="V391" s="74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AI391" s="47"/>
      <c r="AJ391" s="47"/>
      <c r="AK391" s="47"/>
      <c r="AL391" s="47"/>
      <c r="AM391" s="47"/>
      <c r="AN391" s="47"/>
      <c r="AO391" s="47"/>
      <c r="AP391" s="47"/>
      <c r="AQ391" s="47"/>
      <c r="AR391" s="47"/>
      <c r="AS391" s="47"/>
      <c r="AT391" s="47"/>
      <c r="AU391" s="47"/>
      <c r="AV391" s="47"/>
      <c r="AW391" s="47"/>
      <c r="AX391" s="47"/>
      <c r="AY391" s="47"/>
      <c r="AZ391" s="47"/>
      <c r="BA391" s="47"/>
      <c r="BB391" s="46"/>
      <c r="BC391" s="46"/>
      <c r="BD391" s="46"/>
      <c r="BE391" s="46"/>
    </row>
    <row r="392" spans="1:57" s="7" customFormat="1" ht="15.75" customHeight="1">
      <c r="A392" s="428" t="s">
        <v>1558</v>
      </c>
      <c r="B392" s="534" t="s">
        <v>899</v>
      </c>
      <c r="C392" s="733" t="s">
        <v>194</v>
      </c>
      <c r="D392" s="733" t="s">
        <v>434</v>
      </c>
      <c r="E392" s="733" t="s">
        <v>196</v>
      </c>
      <c r="F392" s="733" t="s">
        <v>218</v>
      </c>
      <c r="G392" s="690">
        <v>3009</v>
      </c>
      <c r="H392" s="430">
        <v>916</v>
      </c>
      <c r="I392" s="939">
        <v>187900</v>
      </c>
      <c r="J392" s="673">
        <v>57200</v>
      </c>
      <c r="K392" s="943"/>
      <c r="L392" s="931">
        <f t="shared" si="183"/>
        <v>0</v>
      </c>
      <c r="M392" s="933">
        <f t="shared" ref="M392" si="185">G392*(100%-$H$3)</f>
        <v>3009</v>
      </c>
      <c r="N392" s="430">
        <f t="shared" si="181"/>
        <v>916</v>
      </c>
      <c r="O392" s="935">
        <f t="shared" si="182"/>
        <v>0</v>
      </c>
      <c r="P392" s="537" t="s">
        <v>109</v>
      </c>
      <c r="Q392" s="528">
        <v>0.313</v>
      </c>
      <c r="R392" s="503">
        <v>43</v>
      </c>
      <c r="S392" s="47"/>
      <c r="T392" s="74"/>
      <c r="U392" s="74"/>
      <c r="V392" s="74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AI392" s="47"/>
      <c r="AJ392" s="47"/>
      <c r="AK392" s="47"/>
      <c r="AL392" s="47"/>
      <c r="AM392" s="47"/>
      <c r="AN392" s="47"/>
      <c r="AO392" s="47"/>
      <c r="AP392" s="47"/>
      <c r="AQ392" s="47"/>
      <c r="AR392" s="47"/>
      <c r="AS392" s="47"/>
      <c r="AT392" s="47"/>
      <c r="AU392" s="47"/>
      <c r="AV392" s="47"/>
      <c r="AW392" s="47"/>
      <c r="AX392" s="47"/>
      <c r="AY392" s="47"/>
      <c r="AZ392" s="47"/>
      <c r="BA392" s="47"/>
      <c r="BB392" s="46"/>
      <c r="BC392" s="46"/>
      <c r="BD392" s="46"/>
      <c r="BE392" s="46"/>
    </row>
    <row r="393" spans="1:57" s="7" customFormat="1" ht="15" customHeight="1">
      <c r="A393" s="434" t="s">
        <v>1480</v>
      </c>
      <c r="B393" s="533" t="s">
        <v>1526</v>
      </c>
      <c r="C393" s="846"/>
      <c r="D393" s="846"/>
      <c r="E393" s="733"/>
      <c r="F393" s="733"/>
      <c r="G393" s="691"/>
      <c r="H393" s="430">
        <v>2093</v>
      </c>
      <c r="I393" s="940"/>
      <c r="J393" s="673">
        <v>130700</v>
      </c>
      <c r="K393" s="944"/>
      <c r="L393" s="932"/>
      <c r="M393" s="934"/>
      <c r="N393" s="430">
        <f t="shared" si="181"/>
        <v>2093</v>
      </c>
      <c r="O393" s="936"/>
      <c r="P393" s="537" t="s">
        <v>302</v>
      </c>
      <c r="Q393" s="528">
        <v>0.184</v>
      </c>
      <c r="R393" s="504">
        <v>46</v>
      </c>
      <c r="S393" s="47"/>
      <c r="T393" s="74"/>
      <c r="U393" s="74"/>
      <c r="V393" s="74"/>
      <c r="W393" s="47"/>
      <c r="X393" s="47"/>
      <c r="Y393" s="47"/>
      <c r="Z393" s="47"/>
      <c r="AA393" s="47"/>
      <c r="AB393" s="47"/>
      <c r="AC393" s="47"/>
      <c r="AD393" s="47"/>
      <c r="AE393" s="47"/>
      <c r="AF393" s="47"/>
      <c r="AG393" s="47"/>
      <c r="AH393" s="47"/>
      <c r="AI393" s="47"/>
      <c r="AJ393" s="47"/>
      <c r="AK393" s="47"/>
      <c r="AL393" s="47"/>
      <c r="AM393" s="47"/>
      <c r="AN393" s="47"/>
      <c r="AO393" s="47"/>
      <c r="AP393" s="47"/>
      <c r="AQ393" s="47"/>
      <c r="AR393" s="47"/>
      <c r="AS393" s="47"/>
      <c r="AT393" s="47"/>
      <c r="AU393" s="47"/>
      <c r="AV393" s="47"/>
      <c r="AW393" s="47"/>
      <c r="AX393" s="47"/>
      <c r="AY393" s="47"/>
      <c r="AZ393" s="47"/>
      <c r="BA393" s="47"/>
      <c r="BB393" s="46"/>
      <c r="BC393" s="46"/>
      <c r="BD393" s="46"/>
      <c r="BE393" s="46"/>
    </row>
    <row r="394" spans="1:57" s="7" customFormat="1" ht="15.75" customHeight="1">
      <c r="A394" s="428" t="s">
        <v>1570</v>
      </c>
      <c r="B394" s="534" t="s">
        <v>899</v>
      </c>
      <c r="C394" s="733" t="s">
        <v>194</v>
      </c>
      <c r="D394" s="733" t="s">
        <v>434</v>
      </c>
      <c r="E394" s="733" t="s">
        <v>196</v>
      </c>
      <c r="F394" s="733" t="s">
        <v>218</v>
      </c>
      <c r="G394" s="690">
        <v>2813</v>
      </c>
      <c r="H394" s="430">
        <v>916</v>
      </c>
      <c r="I394" s="939">
        <v>175600</v>
      </c>
      <c r="J394" s="673">
        <v>57200</v>
      </c>
      <c r="K394" s="943"/>
      <c r="L394" s="931">
        <f t="shared" si="183"/>
        <v>0</v>
      </c>
      <c r="M394" s="933">
        <f t="shared" ref="M394" si="186">G394*(100%-$H$3)</f>
        <v>2813</v>
      </c>
      <c r="N394" s="430">
        <f t="shared" si="181"/>
        <v>916</v>
      </c>
      <c r="O394" s="935">
        <f t="shared" si="182"/>
        <v>0</v>
      </c>
      <c r="P394" s="537" t="s">
        <v>109</v>
      </c>
      <c r="Q394" s="528">
        <v>0.313</v>
      </c>
      <c r="R394" s="503">
        <v>43</v>
      </c>
      <c r="S394" s="47"/>
      <c r="T394" s="74"/>
      <c r="U394" s="74"/>
      <c r="V394" s="74"/>
      <c r="W394" s="47"/>
      <c r="X394" s="47"/>
      <c r="Y394" s="47"/>
      <c r="Z394" s="47"/>
      <c r="AA394" s="47"/>
      <c r="AB394" s="47"/>
      <c r="AC394" s="47"/>
      <c r="AD394" s="47"/>
      <c r="AE394" s="47"/>
      <c r="AF394" s="47"/>
      <c r="AG394" s="47"/>
      <c r="AH394" s="47"/>
      <c r="AI394" s="47"/>
      <c r="AJ394" s="47"/>
      <c r="AK394" s="47"/>
      <c r="AL394" s="47"/>
      <c r="AM394" s="47"/>
      <c r="AN394" s="47"/>
      <c r="AO394" s="47"/>
      <c r="AP394" s="47"/>
      <c r="AQ394" s="47"/>
      <c r="AR394" s="47"/>
      <c r="AS394" s="47"/>
      <c r="AT394" s="47"/>
      <c r="AU394" s="47"/>
      <c r="AV394" s="47"/>
      <c r="AW394" s="47"/>
      <c r="AX394" s="47"/>
      <c r="AY394" s="47"/>
      <c r="AZ394" s="47"/>
      <c r="BA394" s="47"/>
      <c r="BB394" s="46"/>
      <c r="BC394" s="46"/>
      <c r="BD394" s="46"/>
      <c r="BE394" s="46"/>
    </row>
    <row r="395" spans="1:57" s="7" customFormat="1" ht="15" customHeight="1">
      <c r="A395" s="434" t="s">
        <v>1482</v>
      </c>
      <c r="B395" s="533" t="s">
        <v>1524</v>
      </c>
      <c r="C395" s="846"/>
      <c r="D395" s="846"/>
      <c r="E395" s="733"/>
      <c r="F395" s="733"/>
      <c r="G395" s="691"/>
      <c r="H395" s="430">
        <v>1897</v>
      </c>
      <c r="I395" s="940"/>
      <c r="J395" s="673">
        <v>118400</v>
      </c>
      <c r="K395" s="944"/>
      <c r="L395" s="932"/>
      <c r="M395" s="934"/>
      <c r="N395" s="430">
        <f t="shared" si="181"/>
        <v>1897</v>
      </c>
      <c r="O395" s="936"/>
      <c r="P395" s="537" t="s">
        <v>302</v>
      </c>
      <c r="Q395" s="528">
        <v>0.184</v>
      </c>
      <c r="R395" s="504">
        <v>46</v>
      </c>
      <c r="S395" s="47"/>
      <c r="T395" s="74"/>
      <c r="U395" s="74"/>
      <c r="V395" s="74"/>
      <c r="W395" s="47"/>
      <c r="X395" s="47"/>
      <c r="Y395" s="47"/>
      <c r="Z395" s="47"/>
      <c r="AA395" s="47"/>
      <c r="AB395" s="47"/>
      <c r="AC395" s="47"/>
      <c r="AD395" s="47"/>
      <c r="AE395" s="47"/>
      <c r="AF395" s="47"/>
      <c r="AG395" s="47"/>
      <c r="AH395" s="47"/>
      <c r="AI395" s="47"/>
      <c r="AJ395" s="47"/>
      <c r="AK395" s="47"/>
      <c r="AL395" s="47"/>
      <c r="AM395" s="47"/>
      <c r="AN395" s="47"/>
      <c r="AO395" s="47"/>
      <c r="AP395" s="47"/>
      <c r="AQ395" s="47"/>
      <c r="AR395" s="47"/>
      <c r="AS395" s="47"/>
      <c r="AT395" s="47"/>
      <c r="AU395" s="47"/>
      <c r="AV395" s="47"/>
      <c r="AW395" s="47"/>
      <c r="AX395" s="47"/>
      <c r="AY395" s="47"/>
      <c r="AZ395" s="47"/>
      <c r="BA395" s="47"/>
      <c r="BB395" s="46"/>
      <c r="BC395" s="46"/>
      <c r="BD395" s="46"/>
      <c r="BE395" s="46"/>
    </row>
    <row r="396" spans="1:57" s="7" customFormat="1" ht="15.75" customHeight="1">
      <c r="A396" s="428" t="s">
        <v>1572</v>
      </c>
      <c r="B396" s="534" t="s">
        <v>899</v>
      </c>
      <c r="C396" s="733" t="s">
        <v>194</v>
      </c>
      <c r="D396" s="733" t="s">
        <v>434</v>
      </c>
      <c r="E396" s="733" t="s">
        <v>196</v>
      </c>
      <c r="F396" s="733" t="s">
        <v>218</v>
      </c>
      <c r="G396" s="690">
        <v>2923</v>
      </c>
      <c r="H396" s="430">
        <v>916</v>
      </c>
      <c r="I396" s="939">
        <v>182500</v>
      </c>
      <c r="J396" s="673">
        <v>57200</v>
      </c>
      <c r="K396" s="943"/>
      <c r="L396" s="931">
        <f t="shared" si="183"/>
        <v>0</v>
      </c>
      <c r="M396" s="933">
        <f t="shared" ref="M396" si="187">G396*(100%-$H$3)</f>
        <v>2923</v>
      </c>
      <c r="N396" s="430">
        <f t="shared" si="181"/>
        <v>916</v>
      </c>
      <c r="O396" s="935">
        <f t="shared" si="182"/>
        <v>0</v>
      </c>
      <c r="P396" s="537" t="s">
        <v>109</v>
      </c>
      <c r="Q396" s="528">
        <v>0.313</v>
      </c>
      <c r="R396" s="503">
        <v>43</v>
      </c>
      <c r="S396" s="47"/>
      <c r="T396" s="74"/>
      <c r="U396" s="74"/>
      <c r="V396" s="74"/>
      <c r="W396" s="47"/>
      <c r="X396" s="47"/>
      <c r="Y396" s="47"/>
      <c r="Z396" s="47"/>
      <c r="AA396" s="47"/>
      <c r="AB396" s="47"/>
      <c r="AC396" s="47"/>
      <c r="AD396" s="47"/>
      <c r="AE396" s="47"/>
      <c r="AF396" s="47"/>
      <c r="AG396" s="47"/>
      <c r="AH396" s="47"/>
      <c r="AI396" s="47"/>
      <c r="AJ396" s="47"/>
      <c r="AK396" s="47"/>
      <c r="AL396" s="47"/>
      <c r="AM396" s="47"/>
      <c r="AN396" s="47"/>
      <c r="AO396" s="47"/>
      <c r="AP396" s="47"/>
      <c r="AQ396" s="47"/>
      <c r="AR396" s="47"/>
      <c r="AS396" s="47"/>
      <c r="AT396" s="47"/>
      <c r="AU396" s="47"/>
      <c r="AV396" s="47"/>
      <c r="AW396" s="47"/>
      <c r="AX396" s="47"/>
      <c r="AY396" s="47"/>
      <c r="AZ396" s="47"/>
      <c r="BA396" s="47"/>
      <c r="BB396" s="46"/>
      <c r="BC396" s="46"/>
      <c r="BD396" s="46"/>
      <c r="BE396" s="46"/>
    </row>
    <row r="397" spans="1:57" s="7" customFormat="1" ht="15" customHeight="1">
      <c r="A397" s="434" t="s">
        <v>1481</v>
      </c>
      <c r="B397" s="533" t="s">
        <v>1529</v>
      </c>
      <c r="C397" s="846"/>
      <c r="D397" s="846"/>
      <c r="E397" s="733"/>
      <c r="F397" s="733"/>
      <c r="G397" s="691"/>
      <c r="H397" s="430">
        <v>2007</v>
      </c>
      <c r="I397" s="940"/>
      <c r="J397" s="673">
        <v>125300</v>
      </c>
      <c r="K397" s="944"/>
      <c r="L397" s="932"/>
      <c r="M397" s="934"/>
      <c r="N397" s="430">
        <f t="shared" si="181"/>
        <v>2007</v>
      </c>
      <c r="O397" s="936"/>
      <c r="P397" s="537" t="s">
        <v>302</v>
      </c>
      <c r="Q397" s="528">
        <v>0.184</v>
      </c>
      <c r="R397" s="504">
        <v>46</v>
      </c>
      <c r="S397" s="47"/>
      <c r="T397" s="74"/>
      <c r="U397" s="74"/>
      <c r="V397" s="74"/>
      <c r="W397" s="47"/>
      <c r="X397" s="47"/>
      <c r="Y397" s="47"/>
      <c r="Z397" s="47"/>
      <c r="AA397" s="47"/>
      <c r="AB397" s="47"/>
      <c r="AC397" s="47"/>
      <c r="AD397" s="47"/>
      <c r="AE397" s="47"/>
      <c r="AF397" s="47"/>
      <c r="AG397" s="47"/>
      <c r="AH397" s="47"/>
      <c r="AI397" s="47"/>
      <c r="AJ397" s="47"/>
      <c r="AK397" s="47"/>
      <c r="AL397" s="47"/>
      <c r="AM397" s="47"/>
      <c r="AN397" s="47"/>
      <c r="AO397" s="47"/>
      <c r="AP397" s="47"/>
      <c r="AQ397" s="47"/>
      <c r="AR397" s="47"/>
      <c r="AS397" s="47"/>
      <c r="AT397" s="47"/>
      <c r="AU397" s="47"/>
      <c r="AV397" s="47"/>
      <c r="AW397" s="47"/>
      <c r="AX397" s="47"/>
      <c r="AY397" s="47"/>
      <c r="AZ397" s="47"/>
      <c r="BA397" s="47"/>
      <c r="BB397" s="46"/>
      <c r="BC397" s="46"/>
      <c r="BD397" s="46"/>
      <c r="BE397" s="46"/>
    </row>
    <row r="398" spans="1:57" s="56" customFormat="1" ht="15" customHeight="1">
      <c r="A398" s="428" t="s">
        <v>1552</v>
      </c>
      <c r="B398" s="534" t="s">
        <v>900</v>
      </c>
      <c r="C398" s="733" t="s">
        <v>206</v>
      </c>
      <c r="D398" s="733" t="s">
        <v>55</v>
      </c>
      <c r="E398" s="733" t="s">
        <v>35</v>
      </c>
      <c r="F398" s="733" t="s">
        <v>218</v>
      </c>
      <c r="G398" s="690">
        <v>3983</v>
      </c>
      <c r="H398" s="430">
        <v>953</v>
      </c>
      <c r="I398" s="939">
        <v>248600</v>
      </c>
      <c r="J398" s="673">
        <v>59500</v>
      </c>
      <c r="K398" s="943"/>
      <c r="L398" s="931">
        <f t="shared" si="183"/>
        <v>0</v>
      </c>
      <c r="M398" s="933">
        <f t="shared" ref="M398" si="188">G398*(100%-$H$3)</f>
        <v>3983</v>
      </c>
      <c r="N398" s="430">
        <f t="shared" si="181"/>
        <v>953</v>
      </c>
      <c r="O398" s="935">
        <f t="shared" si="182"/>
        <v>0</v>
      </c>
      <c r="P398" s="537" t="s">
        <v>109</v>
      </c>
      <c r="Q398" s="528">
        <v>0.313</v>
      </c>
      <c r="R398" s="503">
        <v>45</v>
      </c>
      <c r="S398" s="47"/>
      <c r="T398" s="74"/>
      <c r="U398" s="74"/>
      <c r="V398" s="74"/>
      <c r="W398" s="47"/>
      <c r="X398" s="47"/>
      <c r="Y398" s="47"/>
      <c r="Z398" s="47"/>
      <c r="AA398" s="47"/>
      <c r="AB398" s="47"/>
      <c r="AC398" s="47"/>
      <c r="AD398" s="47"/>
      <c r="AE398" s="47"/>
      <c r="AF398" s="47"/>
      <c r="AG398" s="47"/>
      <c r="AH398" s="47"/>
      <c r="AI398" s="47"/>
      <c r="AJ398" s="47"/>
      <c r="AK398" s="47"/>
      <c r="AL398" s="47"/>
      <c r="AM398" s="47"/>
      <c r="AN398" s="47"/>
      <c r="AO398" s="47"/>
      <c r="AP398" s="47"/>
      <c r="AQ398" s="47"/>
      <c r="AR398" s="47"/>
      <c r="AS398" s="47"/>
      <c r="AT398" s="47"/>
      <c r="AU398" s="47"/>
      <c r="AV398" s="47"/>
      <c r="AW398" s="47"/>
      <c r="AX398" s="47"/>
      <c r="AY398" s="47"/>
      <c r="AZ398" s="47"/>
      <c r="BA398" s="47"/>
      <c r="BB398" s="46"/>
      <c r="BC398" s="46"/>
      <c r="BD398" s="46"/>
      <c r="BE398" s="46"/>
    </row>
    <row r="399" spans="1:57" s="56" customFormat="1" ht="15" customHeight="1">
      <c r="A399" s="434" t="s">
        <v>1479</v>
      </c>
      <c r="B399" s="533" t="s">
        <v>703</v>
      </c>
      <c r="C399" s="846"/>
      <c r="D399" s="846"/>
      <c r="E399" s="733"/>
      <c r="F399" s="733"/>
      <c r="G399" s="691"/>
      <c r="H399" s="430">
        <v>3030</v>
      </c>
      <c r="I399" s="940"/>
      <c r="J399" s="673">
        <v>189100</v>
      </c>
      <c r="K399" s="944"/>
      <c r="L399" s="932"/>
      <c r="M399" s="934"/>
      <c r="N399" s="430">
        <f t="shared" si="181"/>
        <v>3030</v>
      </c>
      <c r="O399" s="936"/>
      <c r="P399" s="537" t="s">
        <v>389</v>
      </c>
      <c r="Q399" s="528">
        <v>0.23699999999999999</v>
      </c>
      <c r="R399" s="504">
        <v>60</v>
      </c>
      <c r="S399" s="47"/>
      <c r="T399" s="74"/>
      <c r="U399" s="74"/>
      <c r="V399" s="74"/>
      <c r="W399" s="47"/>
      <c r="X399" s="47"/>
      <c r="Y399" s="47"/>
      <c r="Z399" s="47"/>
      <c r="AA399" s="47"/>
      <c r="AB399" s="47"/>
      <c r="AC399" s="47"/>
      <c r="AD399" s="47"/>
      <c r="AE399" s="47"/>
      <c r="AF399" s="47"/>
      <c r="AG399" s="47"/>
      <c r="AH399" s="47"/>
      <c r="AI399" s="47"/>
      <c r="AJ399" s="47"/>
      <c r="AK399" s="47"/>
      <c r="AL399" s="47"/>
      <c r="AM399" s="47"/>
      <c r="AN399" s="47"/>
      <c r="AO399" s="47"/>
      <c r="AP399" s="47"/>
      <c r="AQ399" s="47"/>
      <c r="AR399" s="47"/>
      <c r="AS399" s="47"/>
      <c r="AT399" s="47"/>
      <c r="AU399" s="47"/>
      <c r="AV399" s="47"/>
      <c r="AW399" s="47"/>
      <c r="AX399" s="47"/>
      <c r="AY399" s="47"/>
      <c r="AZ399" s="47"/>
      <c r="BA399" s="47"/>
      <c r="BB399" s="46"/>
      <c r="BC399" s="46"/>
      <c r="BD399" s="46"/>
      <c r="BE399" s="46"/>
    </row>
    <row r="400" spans="1:57" s="56" customFormat="1" ht="15" customHeight="1">
      <c r="A400" s="428" t="s">
        <v>1559</v>
      </c>
      <c r="B400" s="534" t="s">
        <v>900</v>
      </c>
      <c r="C400" s="733" t="s">
        <v>206</v>
      </c>
      <c r="D400" s="733" t="s">
        <v>55</v>
      </c>
      <c r="E400" s="733" t="s">
        <v>35</v>
      </c>
      <c r="F400" s="733" t="s">
        <v>218</v>
      </c>
      <c r="G400" s="690">
        <v>3922</v>
      </c>
      <c r="H400" s="430">
        <v>953</v>
      </c>
      <c r="I400" s="939">
        <v>244800</v>
      </c>
      <c r="J400" s="673">
        <v>59500</v>
      </c>
      <c r="K400" s="943"/>
      <c r="L400" s="931">
        <f t="shared" si="183"/>
        <v>0</v>
      </c>
      <c r="M400" s="933">
        <f t="shared" ref="M400" si="189">G400*(100%-$H$3)</f>
        <v>3922</v>
      </c>
      <c r="N400" s="430">
        <f t="shared" si="181"/>
        <v>953</v>
      </c>
      <c r="O400" s="935">
        <f t="shared" si="182"/>
        <v>0</v>
      </c>
      <c r="P400" s="537" t="s">
        <v>109</v>
      </c>
      <c r="Q400" s="528">
        <v>0.313</v>
      </c>
      <c r="R400" s="503">
        <v>45</v>
      </c>
      <c r="S400" s="47"/>
      <c r="T400" s="74"/>
      <c r="U400" s="74"/>
      <c r="V400" s="74"/>
      <c r="W400" s="47"/>
      <c r="X400" s="47"/>
      <c r="Y400" s="47"/>
      <c r="Z400" s="47"/>
      <c r="AA400" s="47"/>
      <c r="AB400" s="47"/>
      <c r="AC400" s="47"/>
      <c r="AD400" s="47"/>
      <c r="AE400" s="47"/>
      <c r="AF400" s="47"/>
      <c r="AG400" s="47"/>
      <c r="AH400" s="47"/>
      <c r="AI400" s="47"/>
      <c r="AJ400" s="47"/>
      <c r="AK400" s="47"/>
      <c r="AL400" s="47"/>
      <c r="AM400" s="47"/>
      <c r="AN400" s="47"/>
      <c r="AO400" s="47"/>
      <c r="AP400" s="47"/>
      <c r="AQ400" s="47"/>
      <c r="AR400" s="47"/>
      <c r="AS400" s="47"/>
      <c r="AT400" s="47"/>
      <c r="AU400" s="47"/>
      <c r="AV400" s="47"/>
      <c r="AW400" s="47"/>
      <c r="AX400" s="47"/>
      <c r="AY400" s="47"/>
      <c r="AZ400" s="47"/>
      <c r="BA400" s="47"/>
      <c r="BB400" s="46"/>
      <c r="BC400" s="46"/>
      <c r="BD400" s="46"/>
      <c r="BE400" s="46"/>
    </row>
    <row r="401" spans="1:57" s="56" customFormat="1" ht="15" customHeight="1">
      <c r="A401" s="434" t="s">
        <v>1480</v>
      </c>
      <c r="B401" s="533" t="s">
        <v>1560</v>
      </c>
      <c r="C401" s="846"/>
      <c r="D401" s="846"/>
      <c r="E401" s="733"/>
      <c r="F401" s="733"/>
      <c r="G401" s="691"/>
      <c r="H401" s="430">
        <v>2969</v>
      </c>
      <c r="I401" s="940"/>
      <c r="J401" s="673">
        <v>185300</v>
      </c>
      <c r="K401" s="944"/>
      <c r="L401" s="932"/>
      <c r="M401" s="934"/>
      <c r="N401" s="430">
        <f t="shared" si="181"/>
        <v>2969</v>
      </c>
      <c r="O401" s="936"/>
      <c r="P401" s="537" t="s">
        <v>389</v>
      </c>
      <c r="Q401" s="528">
        <v>0.23699999999999999</v>
      </c>
      <c r="R401" s="504">
        <v>60</v>
      </c>
      <c r="S401" s="47"/>
      <c r="T401" s="74"/>
      <c r="U401" s="74"/>
      <c r="V401" s="74"/>
      <c r="W401" s="47"/>
      <c r="X401" s="47"/>
      <c r="Y401" s="47"/>
      <c r="Z401" s="47"/>
      <c r="AA401" s="47"/>
      <c r="AB401" s="47"/>
      <c r="AC401" s="47"/>
      <c r="AD401" s="47"/>
      <c r="AE401" s="47"/>
      <c r="AF401" s="47"/>
      <c r="AG401" s="47"/>
      <c r="AH401" s="47"/>
      <c r="AI401" s="47"/>
      <c r="AJ401" s="47"/>
      <c r="AK401" s="47"/>
      <c r="AL401" s="47"/>
      <c r="AM401" s="47"/>
      <c r="AN401" s="47"/>
      <c r="AO401" s="47"/>
      <c r="AP401" s="47"/>
      <c r="AQ401" s="47"/>
      <c r="AR401" s="47"/>
      <c r="AS401" s="47"/>
      <c r="AT401" s="47"/>
      <c r="AU401" s="47"/>
      <c r="AV401" s="47"/>
      <c r="AW401" s="47"/>
      <c r="AX401" s="47"/>
      <c r="AY401" s="47"/>
      <c r="AZ401" s="47"/>
      <c r="BA401" s="47"/>
      <c r="BB401" s="46"/>
      <c r="BC401" s="46"/>
      <c r="BD401" s="46"/>
      <c r="BE401" s="46"/>
    </row>
    <row r="402" spans="1:57" s="56" customFormat="1" ht="15" customHeight="1">
      <c r="A402" s="428" t="s">
        <v>1573</v>
      </c>
      <c r="B402" s="534" t="s">
        <v>900</v>
      </c>
      <c r="C402" s="733" t="s">
        <v>206</v>
      </c>
      <c r="D402" s="733" t="s">
        <v>55</v>
      </c>
      <c r="E402" s="733" t="s">
        <v>35</v>
      </c>
      <c r="F402" s="733" t="s">
        <v>218</v>
      </c>
      <c r="G402" s="690">
        <v>3836</v>
      </c>
      <c r="H402" s="430">
        <v>953</v>
      </c>
      <c r="I402" s="939">
        <v>239400</v>
      </c>
      <c r="J402" s="673">
        <v>59500</v>
      </c>
      <c r="K402" s="943"/>
      <c r="L402" s="931">
        <f t="shared" si="183"/>
        <v>0</v>
      </c>
      <c r="M402" s="933">
        <f t="shared" ref="M402" si="190">G402*(100%-$H$3)</f>
        <v>3836</v>
      </c>
      <c r="N402" s="430">
        <f t="shared" si="181"/>
        <v>953</v>
      </c>
      <c r="O402" s="935">
        <f t="shared" si="182"/>
        <v>0</v>
      </c>
      <c r="P402" s="537" t="s">
        <v>109</v>
      </c>
      <c r="Q402" s="528">
        <v>0.313</v>
      </c>
      <c r="R402" s="503">
        <v>45</v>
      </c>
      <c r="S402" s="47"/>
      <c r="T402" s="74"/>
      <c r="U402" s="74"/>
      <c r="V402" s="74"/>
      <c r="W402" s="47"/>
      <c r="X402" s="47"/>
      <c r="Y402" s="47"/>
      <c r="Z402" s="47"/>
      <c r="AA402" s="47"/>
      <c r="AB402" s="47"/>
      <c r="AC402" s="47"/>
      <c r="AD402" s="47"/>
      <c r="AE402" s="47"/>
      <c r="AF402" s="47"/>
      <c r="AG402" s="47"/>
      <c r="AH402" s="47"/>
      <c r="AI402" s="47"/>
      <c r="AJ402" s="47"/>
      <c r="AK402" s="47"/>
      <c r="AL402" s="47"/>
      <c r="AM402" s="47"/>
      <c r="AN402" s="47"/>
      <c r="AO402" s="47"/>
      <c r="AP402" s="47"/>
      <c r="AQ402" s="47"/>
      <c r="AR402" s="47"/>
      <c r="AS402" s="47"/>
      <c r="AT402" s="47"/>
      <c r="AU402" s="47"/>
      <c r="AV402" s="47"/>
      <c r="AW402" s="47"/>
      <c r="AX402" s="47"/>
      <c r="AY402" s="47"/>
      <c r="AZ402" s="47"/>
      <c r="BA402" s="47"/>
      <c r="BB402" s="46"/>
      <c r="BC402" s="46"/>
      <c r="BD402" s="46"/>
      <c r="BE402" s="46"/>
    </row>
    <row r="403" spans="1:57" s="56" customFormat="1" ht="15" customHeight="1">
      <c r="A403" s="434" t="s">
        <v>1481</v>
      </c>
      <c r="B403" s="533" t="s">
        <v>1574</v>
      </c>
      <c r="C403" s="846"/>
      <c r="D403" s="846"/>
      <c r="E403" s="733"/>
      <c r="F403" s="733"/>
      <c r="G403" s="691"/>
      <c r="H403" s="430">
        <v>2883</v>
      </c>
      <c r="I403" s="940"/>
      <c r="J403" s="673">
        <v>179900</v>
      </c>
      <c r="K403" s="944"/>
      <c r="L403" s="932"/>
      <c r="M403" s="934"/>
      <c r="N403" s="430">
        <f t="shared" si="181"/>
        <v>2883</v>
      </c>
      <c r="O403" s="936"/>
      <c r="P403" s="537" t="s">
        <v>389</v>
      </c>
      <c r="Q403" s="528">
        <v>0.23699999999999999</v>
      </c>
      <c r="R403" s="504">
        <v>60</v>
      </c>
      <c r="S403" s="47"/>
      <c r="T403" s="74"/>
      <c r="U403" s="74"/>
      <c r="V403" s="74"/>
      <c r="W403" s="47"/>
      <c r="X403" s="47"/>
      <c r="Y403" s="47"/>
      <c r="Z403" s="47"/>
      <c r="AA403" s="47"/>
      <c r="AB403" s="47"/>
      <c r="AC403" s="47"/>
      <c r="AD403" s="47"/>
      <c r="AE403" s="47"/>
      <c r="AF403" s="47"/>
      <c r="AG403" s="47"/>
      <c r="AH403" s="47"/>
      <c r="AI403" s="47"/>
      <c r="AJ403" s="47"/>
      <c r="AK403" s="47"/>
      <c r="AL403" s="47"/>
      <c r="AM403" s="47"/>
      <c r="AN403" s="47"/>
      <c r="AO403" s="47"/>
      <c r="AP403" s="47"/>
      <c r="AQ403" s="47"/>
      <c r="AR403" s="47"/>
      <c r="AS403" s="47"/>
      <c r="AT403" s="47"/>
      <c r="AU403" s="47"/>
      <c r="AV403" s="47"/>
      <c r="AW403" s="47"/>
      <c r="AX403" s="47"/>
      <c r="AY403" s="47"/>
      <c r="AZ403" s="47"/>
      <c r="BA403" s="47"/>
      <c r="BB403" s="46"/>
      <c r="BC403" s="46"/>
      <c r="BD403" s="46"/>
      <c r="BE403" s="46"/>
    </row>
    <row r="404" spans="1:57" s="53" customFormat="1" ht="15" customHeight="1">
      <c r="A404" s="428" t="s">
        <v>1553</v>
      </c>
      <c r="B404" s="534" t="s">
        <v>901</v>
      </c>
      <c r="C404" s="733" t="s">
        <v>436</v>
      </c>
      <c r="D404" s="733" t="s">
        <v>442</v>
      </c>
      <c r="E404" s="733" t="s">
        <v>443</v>
      </c>
      <c r="F404" s="733" t="s">
        <v>215</v>
      </c>
      <c r="G404" s="690">
        <v>4701</v>
      </c>
      <c r="H404" s="430">
        <v>1403</v>
      </c>
      <c r="I404" s="939">
        <v>293400</v>
      </c>
      <c r="J404" s="673">
        <v>87600</v>
      </c>
      <c r="K404" s="943"/>
      <c r="L404" s="931">
        <f t="shared" si="183"/>
        <v>0</v>
      </c>
      <c r="M404" s="933">
        <f t="shared" ref="M404" si="191">G404*(100%-$H$3)</f>
        <v>4701</v>
      </c>
      <c r="N404" s="430">
        <f t="shared" si="181"/>
        <v>1403</v>
      </c>
      <c r="O404" s="935">
        <f t="shared" si="182"/>
        <v>0</v>
      </c>
      <c r="P404" s="537" t="s">
        <v>109</v>
      </c>
      <c r="Q404" s="528">
        <v>0.313</v>
      </c>
      <c r="R404" s="503">
        <v>45</v>
      </c>
      <c r="S404" s="52"/>
      <c r="T404" s="74"/>
      <c r="U404" s="74"/>
      <c r="V404" s="74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52"/>
      <c r="AU404" s="52"/>
      <c r="AV404" s="52"/>
      <c r="AW404" s="52"/>
      <c r="AX404" s="52"/>
      <c r="AY404" s="52"/>
      <c r="AZ404" s="52"/>
      <c r="BA404" s="52"/>
      <c r="BB404" s="54"/>
      <c r="BC404" s="54"/>
      <c r="BD404" s="54"/>
      <c r="BE404" s="54"/>
    </row>
    <row r="405" spans="1:57" s="53" customFormat="1" ht="15" customHeight="1">
      <c r="A405" s="434" t="s">
        <v>1479</v>
      </c>
      <c r="B405" s="533" t="s">
        <v>705</v>
      </c>
      <c r="C405" s="846"/>
      <c r="D405" s="846"/>
      <c r="E405" s="733"/>
      <c r="F405" s="733"/>
      <c r="G405" s="691"/>
      <c r="H405" s="430">
        <v>3298</v>
      </c>
      <c r="I405" s="940"/>
      <c r="J405" s="673">
        <v>205800</v>
      </c>
      <c r="K405" s="944"/>
      <c r="L405" s="932"/>
      <c r="M405" s="934"/>
      <c r="N405" s="430">
        <f t="shared" si="181"/>
        <v>3298</v>
      </c>
      <c r="O405" s="936"/>
      <c r="P405" s="537" t="s">
        <v>389</v>
      </c>
      <c r="Q405" s="528">
        <v>0.23699999999999999</v>
      </c>
      <c r="R405" s="504">
        <v>60</v>
      </c>
      <c r="S405" s="52"/>
      <c r="T405" s="74"/>
      <c r="U405" s="74"/>
      <c r="V405" s="74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52"/>
      <c r="AU405" s="52"/>
      <c r="AV405" s="52"/>
      <c r="AW405" s="52"/>
      <c r="AX405" s="52"/>
      <c r="AY405" s="52"/>
      <c r="AZ405" s="52"/>
      <c r="BA405" s="52"/>
      <c r="BB405" s="54"/>
      <c r="BC405" s="54"/>
      <c r="BD405" s="54"/>
      <c r="BE405" s="54"/>
    </row>
    <row r="406" spans="1:57" s="53" customFormat="1" ht="15" customHeight="1">
      <c r="A406" s="428" t="s">
        <v>1561</v>
      </c>
      <c r="B406" s="534" t="s">
        <v>901</v>
      </c>
      <c r="C406" s="733" t="s">
        <v>436</v>
      </c>
      <c r="D406" s="733" t="s">
        <v>442</v>
      </c>
      <c r="E406" s="733" t="s">
        <v>443</v>
      </c>
      <c r="F406" s="733" t="s">
        <v>215</v>
      </c>
      <c r="G406" s="690">
        <v>4640</v>
      </c>
      <c r="H406" s="430">
        <v>1403</v>
      </c>
      <c r="I406" s="939">
        <v>289600</v>
      </c>
      <c r="J406" s="673">
        <v>87600</v>
      </c>
      <c r="K406" s="943"/>
      <c r="L406" s="931">
        <f t="shared" si="183"/>
        <v>0</v>
      </c>
      <c r="M406" s="933">
        <f t="shared" ref="M406" si="192">G406*(100%-$H$3)</f>
        <v>4640</v>
      </c>
      <c r="N406" s="430">
        <f t="shared" si="181"/>
        <v>1403</v>
      </c>
      <c r="O406" s="935">
        <f t="shared" si="182"/>
        <v>0</v>
      </c>
      <c r="P406" s="537" t="s">
        <v>109</v>
      </c>
      <c r="Q406" s="528">
        <v>0.313</v>
      </c>
      <c r="R406" s="503">
        <v>45</v>
      </c>
      <c r="S406" s="52"/>
      <c r="T406" s="74"/>
      <c r="U406" s="74"/>
      <c r="V406" s="74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52"/>
      <c r="AU406" s="52"/>
      <c r="AV406" s="52"/>
      <c r="AW406" s="52"/>
      <c r="AX406" s="52"/>
      <c r="AY406" s="52"/>
      <c r="AZ406" s="52"/>
      <c r="BA406" s="52"/>
      <c r="BB406" s="54"/>
      <c r="BC406" s="54"/>
      <c r="BD406" s="54"/>
      <c r="BE406" s="54"/>
    </row>
    <row r="407" spans="1:57" s="53" customFormat="1" ht="15" customHeight="1">
      <c r="A407" s="434" t="s">
        <v>1480</v>
      </c>
      <c r="B407" s="533" t="s">
        <v>1562</v>
      </c>
      <c r="C407" s="846"/>
      <c r="D407" s="846"/>
      <c r="E407" s="733"/>
      <c r="F407" s="733"/>
      <c r="G407" s="691"/>
      <c r="H407" s="430">
        <v>3237</v>
      </c>
      <c r="I407" s="940"/>
      <c r="J407" s="673">
        <v>202000</v>
      </c>
      <c r="K407" s="944"/>
      <c r="L407" s="932"/>
      <c r="M407" s="934"/>
      <c r="N407" s="430">
        <f t="shared" si="181"/>
        <v>3237</v>
      </c>
      <c r="O407" s="936"/>
      <c r="P407" s="537" t="s">
        <v>389</v>
      </c>
      <c r="Q407" s="528">
        <v>0.23699999999999999</v>
      </c>
      <c r="R407" s="504">
        <v>60</v>
      </c>
      <c r="S407" s="52"/>
      <c r="T407" s="74"/>
      <c r="U407" s="74"/>
      <c r="V407" s="74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52"/>
      <c r="AU407" s="52"/>
      <c r="AV407" s="52"/>
      <c r="AW407" s="52"/>
      <c r="AX407" s="52"/>
      <c r="AY407" s="52"/>
      <c r="AZ407" s="52"/>
      <c r="BA407" s="52"/>
      <c r="BB407" s="54"/>
      <c r="BC407" s="54"/>
      <c r="BD407" s="54"/>
      <c r="BE407" s="54"/>
    </row>
    <row r="408" spans="1:57" s="53" customFormat="1" ht="15" customHeight="1">
      <c r="A408" s="428" t="s">
        <v>1575</v>
      </c>
      <c r="B408" s="534" t="s">
        <v>901</v>
      </c>
      <c r="C408" s="733" t="s">
        <v>436</v>
      </c>
      <c r="D408" s="733" t="s">
        <v>442</v>
      </c>
      <c r="E408" s="733" t="s">
        <v>443</v>
      </c>
      <c r="F408" s="733" t="s">
        <v>215</v>
      </c>
      <c r="G408" s="690">
        <v>4554</v>
      </c>
      <c r="H408" s="430">
        <v>1403</v>
      </c>
      <c r="I408" s="939">
        <v>284300</v>
      </c>
      <c r="J408" s="673">
        <v>87600</v>
      </c>
      <c r="K408" s="943"/>
      <c r="L408" s="931">
        <f t="shared" si="183"/>
        <v>0</v>
      </c>
      <c r="M408" s="933">
        <f t="shared" ref="M408" si="193">G408*(100%-$H$3)</f>
        <v>4554</v>
      </c>
      <c r="N408" s="430">
        <f t="shared" si="181"/>
        <v>1403</v>
      </c>
      <c r="O408" s="935">
        <f t="shared" si="182"/>
        <v>0</v>
      </c>
      <c r="P408" s="537" t="s">
        <v>109</v>
      </c>
      <c r="Q408" s="528">
        <v>0.313</v>
      </c>
      <c r="R408" s="503">
        <v>45</v>
      </c>
      <c r="S408" s="52"/>
      <c r="T408" s="74"/>
      <c r="U408" s="74"/>
      <c r="V408" s="74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52"/>
      <c r="AU408" s="52"/>
      <c r="AV408" s="52"/>
      <c r="AW408" s="52"/>
      <c r="AX408" s="52"/>
      <c r="AY408" s="52"/>
      <c r="AZ408" s="52"/>
      <c r="BA408" s="52"/>
      <c r="BB408" s="54"/>
      <c r="BC408" s="54"/>
      <c r="BD408" s="54"/>
      <c r="BE408" s="54"/>
    </row>
    <row r="409" spans="1:57" s="53" customFormat="1" ht="15" customHeight="1">
      <c r="A409" s="434" t="s">
        <v>1481</v>
      </c>
      <c r="B409" s="533" t="s">
        <v>706</v>
      </c>
      <c r="C409" s="846"/>
      <c r="D409" s="846"/>
      <c r="E409" s="733"/>
      <c r="F409" s="733"/>
      <c r="G409" s="691"/>
      <c r="H409" s="430">
        <v>3151</v>
      </c>
      <c r="I409" s="940"/>
      <c r="J409" s="673">
        <v>196700</v>
      </c>
      <c r="K409" s="944"/>
      <c r="L409" s="932"/>
      <c r="M409" s="934"/>
      <c r="N409" s="430">
        <f t="shared" si="181"/>
        <v>3151</v>
      </c>
      <c r="O409" s="936"/>
      <c r="P409" s="537" t="s">
        <v>389</v>
      </c>
      <c r="Q409" s="528">
        <v>0.23699999999999999</v>
      </c>
      <c r="R409" s="504">
        <v>60</v>
      </c>
      <c r="S409" s="52"/>
      <c r="T409" s="74"/>
      <c r="U409" s="74"/>
      <c r="V409" s="74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52"/>
      <c r="AU409" s="52"/>
      <c r="AV409" s="52"/>
      <c r="AW409" s="52"/>
      <c r="AX409" s="52"/>
      <c r="AY409" s="52"/>
      <c r="AZ409" s="52"/>
      <c r="BA409" s="52"/>
      <c r="BB409" s="54"/>
      <c r="BC409" s="54"/>
      <c r="BD409" s="54"/>
      <c r="BE409" s="54"/>
    </row>
    <row r="410" spans="1:57" s="53" customFormat="1" ht="15" customHeight="1">
      <c r="A410" s="428" t="s">
        <v>1554</v>
      </c>
      <c r="B410" s="534" t="s">
        <v>1944</v>
      </c>
      <c r="C410" s="733" t="s">
        <v>349</v>
      </c>
      <c r="D410" s="733" t="s">
        <v>350</v>
      </c>
      <c r="E410" s="733" t="s">
        <v>58</v>
      </c>
      <c r="F410" s="733" t="s">
        <v>63</v>
      </c>
      <c r="G410" s="690">
        <v>5154</v>
      </c>
      <c r="H410" s="430">
        <v>1403</v>
      </c>
      <c r="I410" s="939">
        <v>321700</v>
      </c>
      <c r="J410" s="673">
        <v>87600</v>
      </c>
      <c r="K410" s="943"/>
      <c r="L410" s="931">
        <f t="shared" si="183"/>
        <v>0</v>
      </c>
      <c r="M410" s="933">
        <f t="shared" ref="M410" si="194">G410*(100%-$H$3)</f>
        <v>5154</v>
      </c>
      <c r="N410" s="430">
        <f t="shared" si="181"/>
        <v>1403</v>
      </c>
      <c r="O410" s="935">
        <f t="shared" si="182"/>
        <v>0</v>
      </c>
      <c r="P410" s="537" t="s">
        <v>109</v>
      </c>
      <c r="Q410" s="491">
        <v>0.313</v>
      </c>
      <c r="R410" s="504">
        <v>45</v>
      </c>
      <c r="S410" s="52"/>
      <c r="T410" s="74"/>
      <c r="U410" s="74"/>
      <c r="V410" s="74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52"/>
      <c r="AU410" s="52"/>
      <c r="AV410" s="52"/>
      <c r="AW410" s="52"/>
      <c r="AX410" s="52"/>
      <c r="AY410" s="52"/>
      <c r="AZ410" s="52"/>
      <c r="BA410" s="52"/>
      <c r="BB410" s="54"/>
      <c r="BC410" s="54"/>
      <c r="BD410" s="54"/>
      <c r="BE410" s="54"/>
    </row>
    <row r="411" spans="1:57" s="53" customFormat="1" ht="15" customHeight="1">
      <c r="A411" s="434" t="s">
        <v>1479</v>
      </c>
      <c r="B411" s="534" t="s">
        <v>1945</v>
      </c>
      <c r="C411" s="846"/>
      <c r="D411" s="846"/>
      <c r="E411" s="733"/>
      <c r="F411" s="733"/>
      <c r="G411" s="691"/>
      <c r="H411" s="430">
        <v>3751</v>
      </c>
      <c r="I411" s="940"/>
      <c r="J411" s="673">
        <v>234100</v>
      </c>
      <c r="K411" s="944"/>
      <c r="L411" s="932"/>
      <c r="M411" s="934"/>
      <c r="N411" s="430">
        <f t="shared" si="181"/>
        <v>3751</v>
      </c>
      <c r="O411" s="936"/>
      <c r="P411" s="537" t="s">
        <v>389</v>
      </c>
      <c r="Q411" s="528">
        <v>0.23699999999999999</v>
      </c>
      <c r="R411" s="504">
        <v>61</v>
      </c>
      <c r="S411" s="52"/>
      <c r="T411" s="74"/>
      <c r="U411" s="74"/>
      <c r="V411" s="74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52"/>
      <c r="AU411" s="52"/>
      <c r="AV411" s="52"/>
      <c r="AW411" s="52"/>
      <c r="AX411" s="52"/>
      <c r="AY411" s="52"/>
      <c r="AZ411" s="52"/>
      <c r="BA411" s="52"/>
      <c r="BB411" s="54"/>
      <c r="BC411" s="54"/>
      <c r="BD411" s="54"/>
      <c r="BE411" s="54"/>
    </row>
    <row r="412" spans="1:57" s="53" customFormat="1" ht="15" customHeight="1">
      <c r="A412" s="428" t="s">
        <v>1563</v>
      </c>
      <c r="B412" s="534" t="s">
        <v>901</v>
      </c>
      <c r="C412" s="733" t="s">
        <v>349</v>
      </c>
      <c r="D412" s="733" t="s">
        <v>350</v>
      </c>
      <c r="E412" s="733" t="s">
        <v>58</v>
      </c>
      <c r="F412" s="733" t="s">
        <v>63</v>
      </c>
      <c r="G412" s="690">
        <v>5093</v>
      </c>
      <c r="H412" s="430">
        <v>1403</v>
      </c>
      <c r="I412" s="939">
        <v>317900</v>
      </c>
      <c r="J412" s="673">
        <v>87600</v>
      </c>
      <c r="K412" s="943"/>
      <c r="L412" s="931">
        <f t="shared" si="183"/>
        <v>0</v>
      </c>
      <c r="M412" s="933">
        <f t="shared" ref="M412" si="195">G412*(100%-$H$3)</f>
        <v>5093</v>
      </c>
      <c r="N412" s="430">
        <f t="shared" si="181"/>
        <v>1403</v>
      </c>
      <c r="O412" s="935">
        <f t="shared" si="182"/>
        <v>0</v>
      </c>
      <c r="P412" s="537" t="s">
        <v>109</v>
      </c>
      <c r="Q412" s="491">
        <v>0.313</v>
      </c>
      <c r="R412" s="504">
        <v>45</v>
      </c>
      <c r="S412" s="52"/>
      <c r="T412" s="74"/>
      <c r="U412" s="74"/>
      <c r="V412" s="74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52"/>
      <c r="AU412" s="52"/>
      <c r="AV412" s="52"/>
      <c r="AW412" s="52"/>
      <c r="AX412" s="52"/>
      <c r="AY412" s="52"/>
      <c r="AZ412" s="52"/>
      <c r="BA412" s="52"/>
      <c r="BB412" s="54"/>
      <c r="BC412" s="54"/>
      <c r="BD412" s="54"/>
      <c r="BE412" s="54"/>
    </row>
    <row r="413" spans="1:57" s="53" customFormat="1" ht="15" customHeight="1">
      <c r="A413" s="434" t="s">
        <v>1480</v>
      </c>
      <c r="B413" s="534" t="s">
        <v>1564</v>
      </c>
      <c r="C413" s="846"/>
      <c r="D413" s="846"/>
      <c r="E413" s="733"/>
      <c r="F413" s="733"/>
      <c r="G413" s="691"/>
      <c r="H413" s="430">
        <v>3690</v>
      </c>
      <c r="I413" s="940"/>
      <c r="J413" s="673">
        <v>230300</v>
      </c>
      <c r="K413" s="944"/>
      <c r="L413" s="932"/>
      <c r="M413" s="934"/>
      <c r="N413" s="430">
        <f t="shared" si="181"/>
        <v>3690</v>
      </c>
      <c r="O413" s="936"/>
      <c r="P413" s="537" t="s">
        <v>389</v>
      </c>
      <c r="Q413" s="528">
        <v>0.23699999999999999</v>
      </c>
      <c r="R413" s="504">
        <v>61</v>
      </c>
      <c r="S413" s="52"/>
      <c r="T413" s="74"/>
      <c r="U413" s="74"/>
      <c r="V413" s="74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52"/>
      <c r="AU413" s="52"/>
      <c r="AV413" s="52"/>
      <c r="AW413" s="52"/>
      <c r="AX413" s="52"/>
      <c r="AY413" s="52"/>
      <c r="AZ413" s="52"/>
      <c r="BA413" s="52"/>
      <c r="BB413" s="54"/>
      <c r="BC413" s="54"/>
      <c r="BD413" s="54"/>
      <c r="BE413" s="54"/>
    </row>
    <row r="414" spans="1:57" s="53" customFormat="1" ht="15" customHeight="1">
      <c r="A414" s="428" t="s">
        <v>1576</v>
      </c>
      <c r="B414" s="534" t="s">
        <v>901</v>
      </c>
      <c r="C414" s="733" t="s">
        <v>349</v>
      </c>
      <c r="D414" s="733" t="s">
        <v>350</v>
      </c>
      <c r="E414" s="733" t="s">
        <v>58</v>
      </c>
      <c r="F414" s="733" t="s">
        <v>63</v>
      </c>
      <c r="G414" s="690">
        <v>5007</v>
      </c>
      <c r="H414" s="430">
        <v>1403</v>
      </c>
      <c r="I414" s="939">
        <v>312500</v>
      </c>
      <c r="J414" s="673">
        <v>87600</v>
      </c>
      <c r="K414" s="943"/>
      <c r="L414" s="931">
        <f t="shared" si="183"/>
        <v>0</v>
      </c>
      <c r="M414" s="933">
        <f t="shared" ref="M414" si="196">G414*(100%-$H$3)</f>
        <v>5007</v>
      </c>
      <c r="N414" s="430">
        <f t="shared" si="181"/>
        <v>1403</v>
      </c>
      <c r="O414" s="935">
        <f t="shared" si="182"/>
        <v>0</v>
      </c>
      <c r="P414" s="537" t="s">
        <v>109</v>
      </c>
      <c r="Q414" s="491">
        <v>0.313</v>
      </c>
      <c r="R414" s="504">
        <v>45</v>
      </c>
      <c r="S414" s="52"/>
      <c r="T414" s="74"/>
      <c r="U414" s="74"/>
      <c r="V414" s="74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52"/>
      <c r="AU414" s="52"/>
      <c r="AV414" s="52"/>
      <c r="AW414" s="52"/>
      <c r="AX414" s="52"/>
      <c r="AY414" s="52"/>
      <c r="AZ414" s="52"/>
      <c r="BA414" s="52"/>
      <c r="BB414" s="54"/>
      <c r="BC414" s="54"/>
      <c r="BD414" s="54"/>
      <c r="BE414" s="54"/>
    </row>
    <row r="415" spans="1:57" s="53" customFormat="1" ht="15" customHeight="1">
      <c r="A415" s="434" t="s">
        <v>1481</v>
      </c>
      <c r="B415" s="534" t="s">
        <v>714</v>
      </c>
      <c r="C415" s="846"/>
      <c r="D415" s="846"/>
      <c r="E415" s="733"/>
      <c r="F415" s="733"/>
      <c r="G415" s="691"/>
      <c r="H415" s="430">
        <v>3604</v>
      </c>
      <c r="I415" s="940"/>
      <c r="J415" s="673">
        <v>224900</v>
      </c>
      <c r="K415" s="944"/>
      <c r="L415" s="932"/>
      <c r="M415" s="934"/>
      <c r="N415" s="430">
        <f t="shared" si="181"/>
        <v>3604</v>
      </c>
      <c r="O415" s="936"/>
      <c r="P415" s="537" t="s">
        <v>389</v>
      </c>
      <c r="Q415" s="528">
        <v>0.23699999999999999</v>
      </c>
      <c r="R415" s="504">
        <v>61</v>
      </c>
      <c r="S415" s="52"/>
      <c r="T415" s="74"/>
      <c r="U415" s="74"/>
      <c r="V415" s="74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52"/>
      <c r="AU415" s="52"/>
      <c r="AV415" s="52"/>
      <c r="AW415" s="52"/>
      <c r="AX415" s="52"/>
      <c r="AY415" s="52"/>
      <c r="AZ415" s="52"/>
      <c r="BA415" s="52"/>
      <c r="BB415" s="54"/>
      <c r="BC415" s="54"/>
      <c r="BD415" s="54"/>
      <c r="BE415" s="54"/>
    </row>
    <row r="416" spans="1:57" s="53" customFormat="1" ht="15" customHeight="1">
      <c r="A416" s="428" t="s">
        <v>1555</v>
      </c>
      <c r="B416" s="534" t="s">
        <v>906</v>
      </c>
      <c r="C416" s="699" t="s">
        <v>444</v>
      </c>
      <c r="D416" s="699" t="s">
        <v>445</v>
      </c>
      <c r="E416" s="699" t="s">
        <v>446</v>
      </c>
      <c r="F416" s="699" t="s">
        <v>58</v>
      </c>
      <c r="G416" s="690">
        <v>5429</v>
      </c>
      <c r="H416" s="430">
        <v>1833</v>
      </c>
      <c r="I416" s="939">
        <v>338800</v>
      </c>
      <c r="J416" s="673">
        <v>114400</v>
      </c>
      <c r="K416" s="943"/>
      <c r="L416" s="931">
        <f t="shared" si="183"/>
        <v>0</v>
      </c>
      <c r="M416" s="933">
        <f t="shared" ref="M416" si="197">G416*(100%-$H$3)</f>
        <v>5429</v>
      </c>
      <c r="N416" s="430">
        <f t="shared" si="181"/>
        <v>1833</v>
      </c>
      <c r="O416" s="935">
        <f t="shared" si="182"/>
        <v>0</v>
      </c>
      <c r="P416" s="537" t="s">
        <v>109</v>
      </c>
      <c r="Q416" s="491">
        <v>0.313</v>
      </c>
      <c r="R416" s="504">
        <v>47</v>
      </c>
      <c r="S416" s="52"/>
      <c r="T416" s="74"/>
      <c r="U416" s="74"/>
      <c r="V416" s="74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52"/>
      <c r="AU416" s="52"/>
      <c r="AV416" s="52"/>
      <c r="AW416" s="52"/>
      <c r="AX416" s="52"/>
      <c r="AY416" s="52"/>
      <c r="AZ416" s="52"/>
      <c r="BA416" s="52"/>
      <c r="BB416" s="54"/>
      <c r="BC416" s="54"/>
      <c r="BD416" s="54"/>
      <c r="BE416" s="54"/>
    </row>
    <row r="417" spans="1:57" s="53" customFormat="1" ht="15" customHeight="1">
      <c r="A417" s="434" t="s">
        <v>1479</v>
      </c>
      <c r="B417" s="533" t="s">
        <v>708</v>
      </c>
      <c r="C417" s="841"/>
      <c r="D417" s="841"/>
      <c r="E417" s="699"/>
      <c r="F417" s="699"/>
      <c r="G417" s="691"/>
      <c r="H417" s="430">
        <v>3596</v>
      </c>
      <c r="I417" s="940"/>
      <c r="J417" s="673">
        <v>224400</v>
      </c>
      <c r="K417" s="944"/>
      <c r="L417" s="932"/>
      <c r="M417" s="934"/>
      <c r="N417" s="430">
        <f t="shared" si="181"/>
        <v>3596</v>
      </c>
      <c r="O417" s="936"/>
      <c r="P417" s="537" t="s">
        <v>394</v>
      </c>
      <c r="Q417" s="528">
        <v>0.3</v>
      </c>
      <c r="R417" s="504">
        <v>75</v>
      </c>
      <c r="S417" s="52"/>
      <c r="T417" s="74"/>
      <c r="U417" s="74"/>
      <c r="V417" s="74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52"/>
      <c r="AU417" s="52"/>
      <c r="AV417" s="52"/>
      <c r="AW417" s="52"/>
      <c r="AX417" s="52"/>
      <c r="AY417" s="52"/>
      <c r="AZ417" s="52"/>
      <c r="BA417" s="52"/>
      <c r="BB417" s="54"/>
      <c r="BC417" s="54"/>
      <c r="BD417" s="54"/>
      <c r="BE417" s="54"/>
    </row>
    <row r="418" spans="1:57" s="53" customFormat="1" ht="15" customHeight="1">
      <c r="A418" s="428" t="s">
        <v>1565</v>
      </c>
      <c r="B418" s="534" t="s">
        <v>906</v>
      </c>
      <c r="C418" s="699" t="s">
        <v>444</v>
      </c>
      <c r="D418" s="699" t="s">
        <v>445</v>
      </c>
      <c r="E418" s="699" t="s">
        <v>446</v>
      </c>
      <c r="F418" s="699" t="s">
        <v>58</v>
      </c>
      <c r="G418" s="690">
        <v>5368</v>
      </c>
      <c r="H418" s="430">
        <v>1833</v>
      </c>
      <c r="I418" s="939">
        <v>335000</v>
      </c>
      <c r="J418" s="673">
        <v>114400</v>
      </c>
      <c r="K418" s="943"/>
      <c r="L418" s="931">
        <f t="shared" si="183"/>
        <v>0</v>
      </c>
      <c r="M418" s="933">
        <f t="shared" ref="M418" si="198">G418*(100%-$H$3)</f>
        <v>5368</v>
      </c>
      <c r="N418" s="430">
        <f t="shared" si="181"/>
        <v>1833</v>
      </c>
      <c r="O418" s="935">
        <f t="shared" si="182"/>
        <v>0</v>
      </c>
      <c r="P418" s="537" t="s">
        <v>109</v>
      </c>
      <c r="Q418" s="491">
        <v>0.313</v>
      </c>
      <c r="R418" s="504">
        <v>47</v>
      </c>
      <c r="S418" s="52"/>
      <c r="T418" s="74"/>
      <c r="U418" s="74"/>
      <c r="V418" s="74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52"/>
      <c r="AU418" s="52"/>
      <c r="AV418" s="52"/>
      <c r="AW418" s="52"/>
      <c r="AX418" s="52"/>
      <c r="AY418" s="52"/>
      <c r="AZ418" s="52"/>
      <c r="BA418" s="52"/>
      <c r="BB418" s="54"/>
      <c r="BC418" s="54"/>
      <c r="BD418" s="54"/>
      <c r="BE418" s="54"/>
    </row>
    <row r="419" spans="1:57" s="53" customFormat="1" ht="15" customHeight="1">
      <c r="A419" s="434" t="s">
        <v>1480</v>
      </c>
      <c r="B419" s="533" t="s">
        <v>1568</v>
      </c>
      <c r="C419" s="841"/>
      <c r="D419" s="841"/>
      <c r="E419" s="699"/>
      <c r="F419" s="699"/>
      <c r="G419" s="691"/>
      <c r="H419" s="430">
        <v>3535</v>
      </c>
      <c r="I419" s="940"/>
      <c r="J419" s="673">
        <v>220600</v>
      </c>
      <c r="K419" s="944"/>
      <c r="L419" s="932"/>
      <c r="M419" s="934"/>
      <c r="N419" s="430">
        <f t="shared" si="181"/>
        <v>3535</v>
      </c>
      <c r="O419" s="936"/>
      <c r="P419" s="537" t="s">
        <v>394</v>
      </c>
      <c r="Q419" s="528">
        <v>0.3</v>
      </c>
      <c r="R419" s="504">
        <v>75</v>
      </c>
      <c r="S419" s="52"/>
      <c r="T419" s="74"/>
      <c r="U419" s="74"/>
      <c r="V419" s="74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52"/>
      <c r="AU419" s="52"/>
      <c r="AV419" s="52"/>
      <c r="AW419" s="52"/>
      <c r="AX419" s="52"/>
      <c r="AY419" s="52"/>
      <c r="AZ419" s="52"/>
      <c r="BA419" s="52"/>
      <c r="BB419" s="54"/>
      <c r="BC419" s="54"/>
      <c r="BD419" s="54"/>
      <c r="BE419" s="54"/>
    </row>
    <row r="420" spans="1:57" s="53" customFormat="1" ht="15" customHeight="1">
      <c r="A420" s="428" t="s">
        <v>1577</v>
      </c>
      <c r="B420" s="534" t="s">
        <v>906</v>
      </c>
      <c r="C420" s="699" t="s">
        <v>444</v>
      </c>
      <c r="D420" s="699" t="s">
        <v>445</v>
      </c>
      <c r="E420" s="699" t="s">
        <v>446</v>
      </c>
      <c r="F420" s="699" t="s">
        <v>58</v>
      </c>
      <c r="G420" s="690">
        <v>5282</v>
      </c>
      <c r="H420" s="430">
        <v>1833</v>
      </c>
      <c r="I420" s="939">
        <v>329700</v>
      </c>
      <c r="J420" s="673">
        <v>114400</v>
      </c>
      <c r="K420" s="943"/>
      <c r="L420" s="931">
        <f t="shared" si="183"/>
        <v>0</v>
      </c>
      <c r="M420" s="933">
        <f t="shared" ref="M420" si="199">G420*(100%-$H$3)</f>
        <v>5282</v>
      </c>
      <c r="N420" s="430">
        <f t="shared" si="181"/>
        <v>1833</v>
      </c>
      <c r="O420" s="935">
        <f t="shared" si="182"/>
        <v>0</v>
      </c>
      <c r="P420" s="537" t="s">
        <v>109</v>
      </c>
      <c r="Q420" s="491">
        <v>0.313</v>
      </c>
      <c r="R420" s="504">
        <v>47</v>
      </c>
      <c r="S420" s="52"/>
      <c r="T420" s="74"/>
      <c r="U420" s="74"/>
      <c r="V420" s="74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52"/>
      <c r="AU420" s="52"/>
      <c r="AV420" s="52"/>
      <c r="AW420" s="52"/>
      <c r="AX420" s="52"/>
      <c r="AY420" s="52"/>
      <c r="AZ420" s="52"/>
      <c r="BA420" s="52"/>
      <c r="BB420" s="54"/>
      <c r="BC420" s="54"/>
      <c r="BD420" s="54"/>
      <c r="BE420" s="54"/>
    </row>
    <row r="421" spans="1:57" s="53" customFormat="1" ht="15" customHeight="1">
      <c r="A421" s="434" t="s">
        <v>1481</v>
      </c>
      <c r="B421" s="533" t="s">
        <v>709</v>
      </c>
      <c r="C421" s="841"/>
      <c r="D421" s="841"/>
      <c r="E421" s="699"/>
      <c r="F421" s="699"/>
      <c r="G421" s="691"/>
      <c r="H421" s="430">
        <v>3449</v>
      </c>
      <c r="I421" s="940"/>
      <c r="J421" s="673">
        <v>215300</v>
      </c>
      <c r="K421" s="944"/>
      <c r="L421" s="932"/>
      <c r="M421" s="934"/>
      <c r="N421" s="430">
        <f t="shared" si="181"/>
        <v>3449</v>
      </c>
      <c r="O421" s="936"/>
      <c r="P421" s="537" t="s">
        <v>394</v>
      </c>
      <c r="Q421" s="528">
        <v>0.3</v>
      </c>
      <c r="R421" s="504">
        <v>75</v>
      </c>
      <c r="S421" s="52"/>
      <c r="T421" s="74"/>
      <c r="U421" s="74"/>
      <c r="V421" s="74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  <c r="AU421" s="52"/>
      <c r="AV421" s="52"/>
      <c r="AW421" s="52"/>
      <c r="AX421" s="52"/>
      <c r="AY421" s="52"/>
      <c r="AZ421" s="52"/>
      <c r="BA421" s="52"/>
      <c r="BB421" s="54"/>
      <c r="BC421" s="54"/>
      <c r="BD421" s="54"/>
      <c r="BE421" s="54"/>
    </row>
    <row r="422" spans="1:57" s="53" customFormat="1" ht="15" customHeight="1">
      <c r="A422" s="428" t="s">
        <v>1556</v>
      </c>
      <c r="B422" s="534" t="s">
        <v>906</v>
      </c>
      <c r="C422" s="842" t="s">
        <v>444</v>
      </c>
      <c r="D422" s="842" t="s">
        <v>445</v>
      </c>
      <c r="E422" s="842" t="s">
        <v>446</v>
      </c>
      <c r="F422" s="842" t="s">
        <v>58</v>
      </c>
      <c r="G422" s="690">
        <v>5924</v>
      </c>
      <c r="H422" s="430">
        <v>1833</v>
      </c>
      <c r="I422" s="939">
        <v>369700</v>
      </c>
      <c r="J422" s="673">
        <v>114400</v>
      </c>
      <c r="K422" s="943"/>
      <c r="L422" s="931">
        <f t="shared" si="183"/>
        <v>0</v>
      </c>
      <c r="M422" s="933">
        <f t="shared" ref="M422" si="200">G422*(100%-$H$3)</f>
        <v>5924</v>
      </c>
      <c r="N422" s="430">
        <f t="shared" si="181"/>
        <v>1833</v>
      </c>
      <c r="O422" s="935">
        <f t="shared" si="182"/>
        <v>0</v>
      </c>
      <c r="P422" s="537" t="s">
        <v>109</v>
      </c>
      <c r="Q422" s="491">
        <v>0.313</v>
      </c>
      <c r="R422" s="504">
        <v>47</v>
      </c>
      <c r="S422" s="52"/>
      <c r="T422" s="74"/>
      <c r="U422" s="74"/>
      <c r="V422" s="74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  <c r="AU422" s="52"/>
      <c r="AV422" s="52"/>
      <c r="AW422" s="52"/>
      <c r="AX422" s="52"/>
      <c r="AY422" s="52"/>
      <c r="AZ422" s="52"/>
      <c r="BA422" s="52"/>
    </row>
    <row r="423" spans="1:57" s="53" customFormat="1" ht="15" customHeight="1">
      <c r="A423" s="434" t="s">
        <v>1479</v>
      </c>
      <c r="B423" s="534" t="s">
        <v>724</v>
      </c>
      <c r="C423" s="843"/>
      <c r="D423" s="843"/>
      <c r="E423" s="843"/>
      <c r="F423" s="843"/>
      <c r="G423" s="691"/>
      <c r="H423" s="430">
        <v>4091</v>
      </c>
      <c r="I423" s="940"/>
      <c r="J423" s="673">
        <v>255300</v>
      </c>
      <c r="K423" s="944"/>
      <c r="L423" s="932"/>
      <c r="M423" s="934"/>
      <c r="N423" s="430">
        <f t="shared" si="181"/>
        <v>4091</v>
      </c>
      <c r="O423" s="936"/>
      <c r="P423" s="537" t="s">
        <v>394</v>
      </c>
      <c r="Q423" s="528">
        <v>0.3</v>
      </c>
      <c r="R423" s="504">
        <v>75</v>
      </c>
      <c r="S423" s="52"/>
      <c r="T423" s="74"/>
      <c r="U423" s="74"/>
      <c r="V423" s="74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52"/>
      <c r="AU423" s="52"/>
      <c r="AV423" s="52"/>
      <c r="AW423" s="52"/>
      <c r="AX423" s="52"/>
      <c r="AY423" s="52"/>
      <c r="AZ423" s="52"/>
      <c r="BA423" s="52"/>
    </row>
    <row r="424" spans="1:57" s="53" customFormat="1" ht="15" customHeight="1">
      <c r="A424" s="428" t="s">
        <v>1566</v>
      </c>
      <c r="B424" s="534" t="s">
        <v>906</v>
      </c>
      <c r="C424" s="842" t="s">
        <v>444</v>
      </c>
      <c r="D424" s="842" t="s">
        <v>445</v>
      </c>
      <c r="E424" s="842" t="s">
        <v>446</v>
      </c>
      <c r="F424" s="842" t="s">
        <v>58</v>
      </c>
      <c r="G424" s="690">
        <v>5863</v>
      </c>
      <c r="H424" s="430">
        <v>1833</v>
      </c>
      <c r="I424" s="939">
        <v>365900</v>
      </c>
      <c r="J424" s="673">
        <v>114400</v>
      </c>
      <c r="K424" s="943"/>
      <c r="L424" s="931">
        <f t="shared" si="183"/>
        <v>0</v>
      </c>
      <c r="M424" s="933">
        <f t="shared" ref="M424" si="201">G424*(100%-$H$3)</f>
        <v>5863</v>
      </c>
      <c r="N424" s="430">
        <f t="shared" si="181"/>
        <v>1833</v>
      </c>
      <c r="O424" s="935">
        <f t="shared" si="182"/>
        <v>0</v>
      </c>
      <c r="P424" s="537" t="s">
        <v>109</v>
      </c>
      <c r="Q424" s="491">
        <v>0.313</v>
      </c>
      <c r="R424" s="504">
        <v>47</v>
      </c>
      <c r="S424" s="52"/>
      <c r="T424" s="74"/>
      <c r="U424" s="74"/>
      <c r="V424" s="74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52"/>
      <c r="AU424" s="52"/>
      <c r="AV424" s="52"/>
      <c r="AW424" s="52"/>
      <c r="AX424" s="52"/>
      <c r="AY424" s="52"/>
      <c r="AZ424" s="52"/>
      <c r="BA424" s="52"/>
    </row>
    <row r="425" spans="1:57" s="53" customFormat="1" ht="15" customHeight="1">
      <c r="A425" s="434" t="s">
        <v>1480</v>
      </c>
      <c r="B425" s="534" t="s">
        <v>1567</v>
      </c>
      <c r="C425" s="843"/>
      <c r="D425" s="843"/>
      <c r="E425" s="843"/>
      <c r="F425" s="843"/>
      <c r="G425" s="691"/>
      <c r="H425" s="430">
        <v>4030</v>
      </c>
      <c r="I425" s="940"/>
      <c r="J425" s="673">
        <v>251500</v>
      </c>
      <c r="K425" s="944"/>
      <c r="L425" s="932"/>
      <c r="M425" s="934"/>
      <c r="N425" s="430">
        <f t="shared" si="181"/>
        <v>4030</v>
      </c>
      <c r="O425" s="936"/>
      <c r="P425" s="537" t="s">
        <v>394</v>
      </c>
      <c r="Q425" s="528">
        <v>0.3</v>
      </c>
      <c r="R425" s="504">
        <v>75</v>
      </c>
      <c r="S425" s="52"/>
      <c r="T425" s="74"/>
      <c r="U425" s="74"/>
      <c r="V425" s="74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52"/>
      <c r="AU425" s="52"/>
      <c r="AV425" s="52"/>
      <c r="AW425" s="52"/>
      <c r="AX425" s="52"/>
      <c r="AY425" s="52"/>
      <c r="AZ425" s="52"/>
      <c r="BA425" s="52"/>
    </row>
    <row r="426" spans="1:57" s="53" customFormat="1" ht="15" customHeight="1">
      <c r="A426" s="428" t="s">
        <v>1578</v>
      </c>
      <c r="B426" s="534" t="s">
        <v>906</v>
      </c>
      <c r="C426" s="842" t="s">
        <v>444</v>
      </c>
      <c r="D426" s="842" t="s">
        <v>445</v>
      </c>
      <c r="E426" s="842" t="s">
        <v>446</v>
      </c>
      <c r="F426" s="842" t="s">
        <v>58</v>
      </c>
      <c r="G426" s="690">
        <v>5777</v>
      </c>
      <c r="H426" s="430">
        <v>1833</v>
      </c>
      <c r="I426" s="939">
        <v>360600</v>
      </c>
      <c r="J426" s="673">
        <v>114400</v>
      </c>
      <c r="K426" s="943"/>
      <c r="L426" s="931">
        <f t="shared" si="183"/>
        <v>0</v>
      </c>
      <c r="M426" s="933">
        <f t="shared" ref="M426" si="202">G426*(100%-$H$3)</f>
        <v>5777</v>
      </c>
      <c r="N426" s="430">
        <f t="shared" si="181"/>
        <v>1833</v>
      </c>
      <c r="O426" s="935">
        <f t="shared" si="182"/>
        <v>0</v>
      </c>
      <c r="P426" s="537" t="s">
        <v>109</v>
      </c>
      <c r="Q426" s="491">
        <v>0.313</v>
      </c>
      <c r="R426" s="504">
        <v>47</v>
      </c>
      <c r="S426" s="52"/>
      <c r="T426" s="74"/>
      <c r="U426" s="74"/>
      <c r="V426" s="74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52"/>
      <c r="AU426" s="52"/>
      <c r="AV426" s="52"/>
      <c r="AW426" s="52"/>
      <c r="AX426" s="52"/>
      <c r="AY426" s="52"/>
      <c r="AZ426" s="52"/>
      <c r="BA426" s="52"/>
    </row>
    <row r="427" spans="1:57" s="53" customFormat="1" ht="15" customHeight="1">
      <c r="A427" s="434" t="s">
        <v>1481</v>
      </c>
      <c r="B427" s="534" t="s">
        <v>715</v>
      </c>
      <c r="C427" s="843"/>
      <c r="D427" s="843"/>
      <c r="E427" s="843"/>
      <c r="F427" s="843"/>
      <c r="G427" s="691"/>
      <c r="H427" s="430">
        <v>3944</v>
      </c>
      <c r="I427" s="940"/>
      <c r="J427" s="673">
        <v>246200</v>
      </c>
      <c r="K427" s="944"/>
      <c r="L427" s="932"/>
      <c r="M427" s="934"/>
      <c r="N427" s="430">
        <f t="shared" si="181"/>
        <v>3944</v>
      </c>
      <c r="O427" s="936"/>
      <c r="P427" s="537" t="s">
        <v>394</v>
      </c>
      <c r="Q427" s="528">
        <v>0.3</v>
      </c>
      <c r="R427" s="504">
        <v>75</v>
      </c>
      <c r="S427" s="52"/>
      <c r="T427" s="74"/>
      <c r="U427" s="74"/>
      <c r="V427" s="74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52"/>
      <c r="AU427" s="52"/>
      <c r="AV427" s="52"/>
      <c r="AW427" s="52"/>
      <c r="AX427" s="52"/>
      <c r="AY427" s="52"/>
      <c r="AZ427" s="52"/>
      <c r="BA427" s="52"/>
    </row>
    <row r="428" spans="1:57" s="7" customFormat="1" ht="28.9" customHeight="1">
      <c r="A428" s="811" t="s">
        <v>1901</v>
      </c>
      <c r="B428" s="717"/>
      <c r="C428" s="717"/>
      <c r="D428" s="717"/>
      <c r="E428" s="717"/>
      <c r="F428" s="717"/>
      <c r="G428" s="717"/>
      <c r="H428" s="717"/>
      <c r="I428" s="717"/>
      <c r="J428" s="717"/>
      <c r="K428" s="717"/>
      <c r="L428" s="717"/>
      <c r="M428" s="717"/>
      <c r="N428" s="120"/>
      <c r="O428" s="121"/>
      <c r="P428" s="121"/>
      <c r="Q428" s="253"/>
      <c r="R428" s="253"/>
      <c r="S428" s="47"/>
      <c r="T428" s="74"/>
      <c r="U428" s="47"/>
      <c r="V428" s="47"/>
      <c r="W428" s="47"/>
      <c r="X428" s="47"/>
      <c r="Y428" s="47"/>
      <c r="Z428" s="47"/>
      <c r="AA428" s="47"/>
      <c r="AB428" s="47"/>
      <c r="AC428" s="47"/>
      <c r="AD428" s="47"/>
      <c r="AE428" s="47"/>
      <c r="AF428" s="47"/>
      <c r="AG428" s="47"/>
      <c r="AH428" s="47"/>
      <c r="AI428" s="47"/>
      <c r="AJ428" s="47"/>
      <c r="AK428" s="47"/>
      <c r="AL428" s="47"/>
      <c r="AM428" s="47"/>
      <c r="AN428" s="47"/>
      <c r="AO428" s="47"/>
      <c r="AP428" s="47"/>
      <c r="AQ428" s="47"/>
      <c r="AR428" s="47"/>
    </row>
    <row r="429" spans="1:57" s="7" customFormat="1" ht="28.9" customHeight="1">
      <c r="A429" s="959" t="s">
        <v>1643</v>
      </c>
      <c r="B429" s="693"/>
      <c r="C429" s="693"/>
      <c r="D429" s="693"/>
      <c r="E429" s="693"/>
      <c r="F429" s="693"/>
      <c r="G429" s="693"/>
      <c r="H429" s="693"/>
      <c r="I429" s="693"/>
      <c r="J429" s="693"/>
      <c r="K429" s="693"/>
      <c r="L429" s="693"/>
      <c r="M429" s="693"/>
      <c r="N429" s="693"/>
      <c r="O429" s="693"/>
      <c r="P429" s="693"/>
      <c r="Q429" s="694"/>
      <c r="R429" s="47"/>
      <c r="S429" s="47"/>
      <c r="T429" s="74"/>
      <c r="U429" s="47"/>
      <c r="V429" s="47"/>
      <c r="W429" s="47"/>
      <c r="X429" s="47"/>
      <c r="Y429" s="47"/>
      <c r="Z429" s="47"/>
      <c r="AA429" s="47"/>
      <c r="AB429" s="47"/>
      <c r="AC429" s="47"/>
      <c r="AD429" s="47"/>
      <c r="AE429" s="47"/>
      <c r="AF429" s="47"/>
      <c r="AG429" s="47"/>
      <c r="AH429" s="47"/>
      <c r="AI429" s="47"/>
      <c r="AJ429" s="47"/>
      <c r="AK429" s="47"/>
      <c r="AL429" s="47"/>
      <c r="AM429" s="47"/>
      <c r="AN429" s="47"/>
      <c r="AO429" s="47"/>
      <c r="AP429" s="47"/>
      <c r="AQ429" s="47"/>
      <c r="AR429" s="47"/>
    </row>
    <row r="430" spans="1:57" s="7" customFormat="1" ht="15" customHeight="1">
      <c r="A430" s="566" t="s">
        <v>1530</v>
      </c>
      <c r="B430" s="565" t="s">
        <v>779</v>
      </c>
      <c r="C430" s="808" t="s">
        <v>1637</v>
      </c>
      <c r="D430" s="808" t="s">
        <v>1638</v>
      </c>
      <c r="E430" s="810" t="s">
        <v>382</v>
      </c>
      <c r="F430" s="810" t="s">
        <v>218</v>
      </c>
      <c r="G430" s="950">
        <v>3778</v>
      </c>
      <c r="H430" s="430">
        <v>1806</v>
      </c>
      <c r="I430" s="799">
        <v>235800</v>
      </c>
      <c r="J430" s="673">
        <v>112700</v>
      </c>
      <c r="K430" s="943"/>
      <c r="L430" s="954">
        <f>$H$3</f>
        <v>0</v>
      </c>
      <c r="M430" s="802">
        <f>G430*(100%-$H$3)</f>
        <v>3778</v>
      </c>
      <c r="N430" s="584">
        <f>H430*(100%-$H$3)</f>
        <v>1806</v>
      </c>
      <c r="O430" s="945">
        <f>K430*M430</f>
        <v>0</v>
      </c>
      <c r="P430" s="537" t="s">
        <v>224</v>
      </c>
      <c r="Q430" s="528">
        <v>0.27</v>
      </c>
      <c r="R430" s="504">
        <v>28</v>
      </c>
      <c r="S430" s="47"/>
      <c r="T430" s="47"/>
      <c r="U430" s="74"/>
      <c r="V430" s="47"/>
      <c r="W430" s="47"/>
      <c r="X430" s="47"/>
      <c r="Y430" s="47"/>
      <c r="Z430" s="47"/>
      <c r="AA430" s="47"/>
      <c r="AB430" s="47"/>
      <c r="AC430" s="47"/>
      <c r="AD430" s="47"/>
      <c r="AE430" s="47"/>
      <c r="AF430" s="47"/>
      <c r="AG430" s="47"/>
      <c r="AH430" s="47"/>
      <c r="AI430" s="47"/>
      <c r="AJ430" s="47"/>
      <c r="AK430" s="47"/>
      <c r="AL430" s="47"/>
      <c r="AM430" s="47"/>
      <c r="AN430" s="47"/>
      <c r="AO430" s="47"/>
      <c r="AP430" s="47"/>
      <c r="AQ430" s="47"/>
      <c r="AR430" s="47"/>
      <c r="AS430" s="47"/>
    </row>
    <row r="431" spans="1:57" s="7" customFormat="1" ht="15" customHeight="1">
      <c r="A431" s="948" t="s">
        <v>1479</v>
      </c>
      <c r="B431" s="565" t="s">
        <v>697</v>
      </c>
      <c r="C431" s="809"/>
      <c r="D431" s="809"/>
      <c r="E431" s="810"/>
      <c r="F431" s="810"/>
      <c r="G431" s="951"/>
      <c r="H431" s="430">
        <v>1612</v>
      </c>
      <c r="I431" s="800"/>
      <c r="J431" s="673">
        <v>100600</v>
      </c>
      <c r="K431" s="953"/>
      <c r="L431" s="955"/>
      <c r="M431" s="802"/>
      <c r="N431" s="584">
        <f t="shared" ref="N431:N494" si="203">H431*(100%-$H$3)</f>
        <v>1612</v>
      </c>
      <c r="O431" s="946"/>
      <c r="P431" s="537" t="s">
        <v>299</v>
      </c>
      <c r="Q431" s="528">
        <v>0.14599999999999999</v>
      </c>
      <c r="R431" s="504">
        <v>40</v>
      </c>
      <c r="S431" s="47"/>
      <c r="T431" s="47"/>
      <c r="U431" s="74"/>
      <c r="V431" s="47"/>
      <c r="W431" s="47"/>
      <c r="X431" s="47"/>
      <c r="Y431" s="47"/>
      <c r="Z431" s="47"/>
      <c r="AA431" s="47"/>
      <c r="AB431" s="47"/>
      <c r="AC431" s="47"/>
      <c r="AD431" s="47"/>
      <c r="AE431" s="47"/>
      <c r="AF431" s="47"/>
      <c r="AG431" s="47"/>
      <c r="AH431" s="47"/>
      <c r="AI431" s="47"/>
      <c r="AJ431" s="47"/>
      <c r="AK431" s="47"/>
      <c r="AL431" s="47"/>
      <c r="AM431" s="47"/>
      <c r="AN431" s="47"/>
      <c r="AO431" s="47"/>
      <c r="AP431" s="47"/>
      <c r="AQ431" s="47"/>
      <c r="AR431" s="47"/>
      <c r="AS431" s="47"/>
    </row>
    <row r="432" spans="1:57" s="7" customFormat="1" ht="15" customHeight="1">
      <c r="A432" s="949"/>
      <c r="B432" s="565" t="s">
        <v>1237</v>
      </c>
      <c r="C432" s="809"/>
      <c r="D432" s="809"/>
      <c r="E432" s="810"/>
      <c r="F432" s="810"/>
      <c r="G432" s="952"/>
      <c r="H432" s="430">
        <v>360</v>
      </c>
      <c r="I432" s="801"/>
      <c r="J432" s="673">
        <v>22500</v>
      </c>
      <c r="K432" s="944"/>
      <c r="L432" s="956"/>
      <c r="M432" s="802"/>
      <c r="N432" s="584">
        <f t="shared" si="203"/>
        <v>360</v>
      </c>
      <c r="O432" s="947"/>
      <c r="P432" s="537" t="s">
        <v>225</v>
      </c>
      <c r="Q432" s="528">
        <v>0.14199999999999999</v>
      </c>
      <c r="R432" s="504">
        <v>10.5</v>
      </c>
      <c r="S432" s="47"/>
      <c r="T432" s="47"/>
      <c r="U432" s="74"/>
      <c r="V432" s="47"/>
      <c r="W432" s="47"/>
      <c r="X432" s="47"/>
      <c r="Y432" s="47"/>
      <c r="Z432" s="47"/>
      <c r="AA432" s="47"/>
      <c r="AB432" s="47"/>
      <c r="AC432" s="47"/>
      <c r="AD432" s="47"/>
      <c r="AE432" s="47"/>
      <c r="AF432" s="47"/>
      <c r="AG432" s="47"/>
      <c r="AH432" s="47"/>
      <c r="AI432" s="47"/>
      <c r="AJ432" s="47"/>
      <c r="AK432" s="47"/>
      <c r="AL432" s="47"/>
      <c r="AM432" s="47"/>
      <c r="AN432" s="47"/>
      <c r="AO432" s="47"/>
      <c r="AP432" s="47"/>
      <c r="AQ432" s="47"/>
      <c r="AR432" s="47"/>
      <c r="AS432" s="47"/>
    </row>
    <row r="433" spans="1:45" s="7" customFormat="1" ht="15" customHeight="1">
      <c r="A433" s="566" t="s">
        <v>1533</v>
      </c>
      <c r="B433" s="534" t="s">
        <v>779</v>
      </c>
      <c r="C433" s="808" t="s">
        <v>1637</v>
      </c>
      <c r="D433" s="808" t="s">
        <v>1638</v>
      </c>
      <c r="E433" s="810" t="s">
        <v>382</v>
      </c>
      <c r="F433" s="810" t="s">
        <v>218</v>
      </c>
      <c r="G433" s="950">
        <v>3721</v>
      </c>
      <c r="H433" s="430">
        <v>1806</v>
      </c>
      <c r="I433" s="799">
        <v>232300</v>
      </c>
      <c r="J433" s="673">
        <v>112700</v>
      </c>
      <c r="K433" s="943"/>
      <c r="L433" s="954">
        <f t="shared" ref="L433:L493" si="204">$H$3</f>
        <v>0</v>
      </c>
      <c r="M433" s="802">
        <f>G433*(100%-$H$3)</f>
        <v>3721</v>
      </c>
      <c r="N433" s="584">
        <f t="shared" si="203"/>
        <v>1806</v>
      </c>
      <c r="O433" s="945">
        <f>K433*M433</f>
        <v>0</v>
      </c>
      <c r="P433" s="537" t="s">
        <v>224</v>
      </c>
      <c r="Q433" s="528">
        <v>0.27</v>
      </c>
      <c r="R433" s="504">
        <v>28</v>
      </c>
      <c r="S433" s="47"/>
      <c r="T433" s="47"/>
      <c r="U433" s="74"/>
      <c r="V433" s="47"/>
      <c r="W433" s="47"/>
      <c r="X433" s="47"/>
      <c r="Y433" s="47"/>
      <c r="Z433" s="47"/>
      <c r="AA433" s="47"/>
      <c r="AB433" s="47"/>
      <c r="AC433" s="47"/>
      <c r="AD433" s="47"/>
      <c r="AE433" s="47"/>
      <c r="AF433" s="47"/>
      <c r="AG433" s="47"/>
      <c r="AH433" s="47"/>
      <c r="AI433" s="47"/>
      <c r="AJ433" s="47"/>
      <c r="AK433" s="47"/>
      <c r="AL433" s="47"/>
      <c r="AM433" s="47"/>
      <c r="AN433" s="47"/>
      <c r="AO433" s="47"/>
      <c r="AP433" s="47"/>
      <c r="AQ433" s="47"/>
      <c r="AR433" s="47"/>
      <c r="AS433" s="47"/>
    </row>
    <row r="434" spans="1:45" s="7" customFormat="1" ht="15" customHeight="1">
      <c r="A434" s="948" t="s">
        <v>1480</v>
      </c>
      <c r="B434" s="534" t="s">
        <v>1520</v>
      </c>
      <c r="C434" s="809"/>
      <c r="D434" s="809"/>
      <c r="E434" s="810"/>
      <c r="F434" s="810"/>
      <c r="G434" s="951"/>
      <c r="H434" s="430">
        <v>1555</v>
      </c>
      <c r="I434" s="800"/>
      <c r="J434" s="673">
        <v>97100</v>
      </c>
      <c r="K434" s="953"/>
      <c r="L434" s="955"/>
      <c r="M434" s="802"/>
      <c r="N434" s="584">
        <f t="shared" si="203"/>
        <v>1555</v>
      </c>
      <c r="O434" s="946"/>
      <c r="P434" s="537" t="s">
        <v>299</v>
      </c>
      <c r="Q434" s="528">
        <v>0.14599999999999999</v>
      </c>
      <c r="R434" s="504">
        <v>40</v>
      </c>
      <c r="S434" s="47"/>
      <c r="T434" s="47"/>
      <c r="U434" s="74"/>
      <c r="V434" s="47"/>
      <c r="W434" s="47"/>
      <c r="X434" s="47"/>
      <c r="Y434" s="47"/>
      <c r="Z434" s="47"/>
      <c r="AA434" s="47"/>
      <c r="AB434" s="47"/>
      <c r="AC434" s="47"/>
      <c r="AD434" s="47"/>
      <c r="AE434" s="47"/>
      <c r="AF434" s="47"/>
      <c r="AG434" s="47"/>
      <c r="AH434" s="47"/>
      <c r="AI434" s="47"/>
      <c r="AJ434" s="47"/>
      <c r="AK434" s="47"/>
      <c r="AL434" s="47"/>
      <c r="AM434" s="47"/>
      <c r="AN434" s="47"/>
      <c r="AO434" s="47"/>
      <c r="AP434" s="47"/>
      <c r="AQ434" s="47"/>
      <c r="AR434" s="47"/>
      <c r="AS434" s="47"/>
    </row>
    <row r="435" spans="1:45" s="7" customFormat="1" ht="15" customHeight="1">
      <c r="A435" s="949"/>
      <c r="B435" s="534" t="s">
        <v>1237</v>
      </c>
      <c r="C435" s="809"/>
      <c r="D435" s="809"/>
      <c r="E435" s="810"/>
      <c r="F435" s="810"/>
      <c r="G435" s="952"/>
      <c r="H435" s="430">
        <v>360</v>
      </c>
      <c r="I435" s="801"/>
      <c r="J435" s="673">
        <v>22500</v>
      </c>
      <c r="K435" s="944"/>
      <c r="L435" s="956"/>
      <c r="M435" s="802"/>
      <c r="N435" s="584">
        <f t="shared" si="203"/>
        <v>360</v>
      </c>
      <c r="O435" s="947"/>
      <c r="P435" s="537" t="s">
        <v>225</v>
      </c>
      <c r="Q435" s="528">
        <v>0.14199999999999999</v>
      </c>
      <c r="R435" s="504">
        <v>10.5</v>
      </c>
      <c r="S435" s="47"/>
      <c r="T435" s="47"/>
      <c r="U435" s="74"/>
      <c r="V435" s="47"/>
      <c r="W435" s="47"/>
      <c r="X435" s="47"/>
      <c r="Y435" s="47"/>
      <c r="Z435" s="47"/>
      <c r="AA435" s="47"/>
      <c r="AB435" s="47"/>
      <c r="AC435" s="47"/>
      <c r="AD435" s="47"/>
      <c r="AE435" s="47"/>
      <c r="AF435" s="47"/>
      <c r="AG435" s="47"/>
      <c r="AH435" s="47"/>
      <c r="AI435" s="47"/>
      <c r="AJ435" s="47"/>
      <c r="AK435" s="47"/>
      <c r="AL435" s="47"/>
      <c r="AM435" s="47"/>
      <c r="AN435" s="47"/>
      <c r="AO435" s="47"/>
      <c r="AP435" s="47"/>
      <c r="AQ435" s="47"/>
      <c r="AR435" s="47"/>
      <c r="AS435" s="47"/>
    </row>
    <row r="436" spans="1:45" s="7" customFormat="1" ht="15" customHeight="1">
      <c r="A436" s="566" t="s">
        <v>1536</v>
      </c>
      <c r="B436" s="534" t="s">
        <v>779</v>
      </c>
      <c r="C436" s="808" t="s">
        <v>1637</v>
      </c>
      <c r="D436" s="808" t="s">
        <v>1638</v>
      </c>
      <c r="E436" s="810" t="s">
        <v>382</v>
      </c>
      <c r="F436" s="810" t="s">
        <v>218</v>
      </c>
      <c r="G436" s="950">
        <v>3519</v>
      </c>
      <c r="H436" s="430">
        <v>1806</v>
      </c>
      <c r="I436" s="799">
        <v>219700</v>
      </c>
      <c r="J436" s="673">
        <v>112700</v>
      </c>
      <c r="K436" s="943"/>
      <c r="L436" s="954">
        <f t="shared" si="204"/>
        <v>0</v>
      </c>
      <c r="M436" s="802">
        <f t="shared" ref="M436" si="205">G436*(100%-$H$3)</f>
        <v>3519</v>
      </c>
      <c r="N436" s="584">
        <f t="shared" si="203"/>
        <v>1806</v>
      </c>
      <c r="O436" s="945">
        <f t="shared" ref="O436" si="206">K436*M436</f>
        <v>0</v>
      </c>
      <c r="P436" s="537" t="s">
        <v>224</v>
      </c>
      <c r="Q436" s="528">
        <v>0.27</v>
      </c>
      <c r="R436" s="504">
        <v>28</v>
      </c>
      <c r="S436" s="47"/>
      <c r="T436" s="47"/>
      <c r="U436" s="74"/>
      <c r="V436" s="47"/>
      <c r="W436" s="47"/>
      <c r="X436" s="47"/>
      <c r="Y436" s="47"/>
      <c r="Z436" s="47"/>
      <c r="AA436" s="47"/>
      <c r="AB436" s="47"/>
      <c r="AC436" s="47"/>
      <c r="AD436" s="47"/>
      <c r="AE436" s="47"/>
      <c r="AF436" s="47"/>
      <c r="AG436" s="47"/>
      <c r="AH436" s="47"/>
      <c r="AI436" s="47"/>
      <c r="AJ436" s="47"/>
      <c r="AK436" s="47"/>
      <c r="AL436" s="47"/>
      <c r="AM436" s="47"/>
      <c r="AN436" s="47"/>
      <c r="AO436" s="47"/>
      <c r="AP436" s="47"/>
      <c r="AQ436" s="47"/>
      <c r="AR436" s="47"/>
      <c r="AS436" s="47"/>
    </row>
    <row r="437" spans="1:45" s="7" customFormat="1" ht="15" customHeight="1">
      <c r="A437" s="948" t="s">
        <v>1482</v>
      </c>
      <c r="B437" s="534" t="s">
        <v>1522</v>
      </c>
      <c r="C437" s="809"/>
      <c r="D437" s="809"/>
      <c r="E437" s="810"/>
      <c r="F437" s="810"/>
      <c r="G437" s="951"/>
      <c r="H437" s="430">
        <v>1353</v>
      </c>
      <c r="I437" s="800"/>
      <c r="J437" s="673">
        <v>84500</v>
      </c>
      <c r="K437" s="953"/>
      <c r="L437" s="955"/>
      <c r="M437" s="802"/>
      <c r="N437" s="584">
        <f t="shared" si="203"/>
        <v>1353</v>
      </c>
      <c r="O437" s="946"/>
      <c r="P437" s="537" t="s">
        <v>299</v>
      </c>
      <c r="Q437" s="528">
        <v>0.14599999999999999</v>
      </c>
      <c r="R437" s="504">
        <v>40</v>
      </c>
      <c r="S437" s="47"/>
      <c r="T437" s="47"/>
      <c r="U437" s="74"/>
      <c r="V437" s="47"/>
      <c r="W437" s="47"/>
      <c r="X437" s="47"/>
      <c r="Y437" s="47"/>
      <c r="Z437" s="47"/>
      <c r="AA437" s="47"/>
      <c r="AB437" s="47"/>
      <c r="AC437" s="47"/>
      <c r="AD437" s="47"/>
      <c r="AE437" s="47"/>
      <c r="AF437" s="47"/>
      <c r="AG437" s="47"/>
      <c r="AH437" s="47"/>
      <c r="AI437" s="47"/>
      <c r="AJ437" s="47"/>
      <c r="AK437" s="47"/>
      <c r="AL437" s="47"/>
      <c r="AM437" s="47"/>
      <c r="AN437" s="47"/>
      <c r="AO437" s="47"/>
      <c r="AP437" s="47"/>
      <c r="AQ437" s="47"/>
      <c r="AR437" s="47"/>
      <c r="AS437" s="47"/>
    </row>
    <row r="438" spans="1:45" s="7" customFormat="1" ht="15" customHeight="1">
      <c r="A438" s="949"/>
      <c r="B438" s="534" t="s">
        <v>1237</v>
      </c>
      <c r="C438" s="809"/>
      <c r="D438" s="809"/>
      <c r="E438" s="810"/>
      <c r="F438" s="810"/>
      <c r="G438" s="952"/>
      <c r="H438" s="430">
        <v>360</v>
      </c>
      <c r="I438" s="801"/>
      <c r="J438" s="673">
        <v>22500</v>
      </c>
      <c r="K438" s="944"/>
      <c r="L438" s="956"/>
      <c r="M438" s="802"/>
      <c r="N438" s="584">
        <f t="shared" si="203"/>
        <v>360</v>
      </c>
      <c r="O438" s="947"/>
      <c r="P438" s="537" t="s">
        <v>225</v>
      </c>
      <c r="Q438" s="528">
        <v>0.14199999999999999</v>
      </c>
      <c r="R438" s="504">
        <v>10.5</v>
      </c>
      <c r="S438" s="47"/>
      <c r="T438" s="47"/>
      <c r="U438" s="74"/>
      <c r="V438" s="47"/>
      <c r="W438" s="47"/>
      <c r="X438" s="47"/>
      <c r="Y438" s="47"/>
      <c r="Z438" s="47"/>
      <c r="AA438" s="47"/>
      <c r="AB438" s="47"/>
      <c r="AC438" s="47"/>
      <c r="AD438" s="47"/>
      <c r="AE438" s="47"/>
      <c r="AF438" s="47"/>
      <c r="AG438" s="47"/>
      <c r="AH438" s="47"/>
      <c r="AI438" s="47"/>
      <c r="AJ438" s="47"/>
      <c r="AK438" s="47"/>
      <c r="AL438" s="47"/>
      <c r="AM438" s="47"/>
      <c r="AN438" s="47"/>
      <c r="AO438" s="47"/>
      <c r="AP438" s="47"/>
      <c r="AQ438" s="47"/>
      <c r="AR438" s="47"/>
      <c r="AS438" s="47"/>
    </row>
    <row r="439" spans="1:45" s="7" customFormat="1" ht="15" customHeight="1">
      <c r="A439" s="566" t="s">
        <v>1539</v>
      </c>
      <c r="B439" s="534" t="s">
        <v>779</v>
      </c>
      <c r="C439" s="808" t="s">
        <v>1637</v>
      </c>
      <c r="D439" s="808" t="s">
        <v>1638</v>
      </c>
      <c r="E439" s="810" t="s">
        <v>382</v>
      </c>
      <c r="F439" s="810" t="s">
        <v>218</v>
      </c>
      <c r="G439" s="950">
        <v>3633</v>
      </c>
      <c r="H439" s="430">
        <v>1806</v>
      </c>
      <c r="I439" s="799">
        <v>226800</v>
      </c>
      <c r="J439" s="673">
        <v>112700</v>
      </c>
      <c r="K439" s="943"/>
      <c r="L439" s="954">
        <f t="shared" si="204"/>
        <v>0</v>
      </c>
      <c r="M439" s="802">
        <f t="shared" ref="M439" si="207">G439*(100%-$H$3)</f>
        <v>3633</v>
      </c>
      <c r="N439" s="584">
        <f t="shared" si="203"/>
        <v>1806</v>
      </c>
      <c r="O439" s="945">
        <f t="shared" ref="O439" si="208">K439*M439</f>
        <v>0</v>
      </c>
      <c r="P439" s="537" t="s">
        <v>224</v>
      </c>
      <c r="Q439" s="528">
        <v>0.27</v>
      </c>
      <c r="R439" s="504">
        <v>28</v>
      </c>
      <c r="S439" s="47"/>
      <c r="T439" s="47"/>
      <c r="U439" s="74"/>
      <c r="V439" s="47"/>
      <c r="W439" s="47"/>
      <c r="X439" s="47"/>
      <c r="Y439" s="47"/>
      <c r="Z439" s="47"/>
      <c r="AA439" s="47"/>
      <c r="AB439" s="47"/>
      <c r="AC439" s="47"/>
      <c r="AD439" s="47"/>
      <c r="AE439" s="47"/>
      <c r="AF439" s="47"/>
      <c r="AG439" s="47"/>
      <c r="AH439" s="47"/>
      <c r="AI439" s="47"/>
      <c r="AJ439" s="47"/>
      <c r="AK439" s="47"/>
      <c r="AL439" s="47"/>
      <c r="AM439" s="47"/>
      <c r="AN439" s="47"/>
      <c r="AO439" s="47"/>
      <c r="AP439" s="47"/>
      <c r="AQ439" s="47"/>
      <c r="AR439" s="47"/>
      <c r="AS439" s="47"/>
    </row>
    <row r="440" spans="1:45" s="7" customFormat="1" ht="15" customHeight="1">
      <c r="A440" s="948" t="s">
        <v>1481</v>
      </c>
      <c r="B440" s="534" t="s">
        <v>1527</v>
      </c>
      <c r="C440" s="809"/>
      <c r="D440" s="809"/>
      <c r="E440" s="810"/>
      <c r="F440" s="810"/>
      <c r="G440" s="951"/>
      <c r="H440" s="430">
        <v>1467</v>
      </c>
      <c r="I440" s="800"/>
      <c r="J440" s="673">
        <v>91600</v>
      </c>
      <c r="K440" s="953"/>
      <c r="L440" s="955"/>
      <c r="M440" s="802"/>
      <c r="N440" s="584">
        <f t="shared" si="203"/>
        <v>1467</v>
      </c>
      <c r="O440" s="946"/>
      <c r="P440" s="537" t="s">
        <v>299</v>
      </c>
      <c r="Q440" s="528">
        <v>0.14599999999999999</v>
      </c>
      <c r="R440" s="504">
        <v>40</v>
      </c>
      <c r="S440" s="47"/>
      <c r="T440" s="47"/>
      <c r="U440" s="74"/>
      <c r="V440" s="47"/>
      <c r="W440" s="47"/>
      <c r="X440" s="47"/>
      <c r="Y440" s="47"/>
      <c r="Z440" s="47"/>
      <c r="AA440" s="47"/>
      <c r="AB440" s="47"/>
      <c r="AC440" s="47"/>
      <c r="AD440" s="47"/>
      <c r="AE440" s="47"/>
      <c r="AF440" s="47"/>
      <c r="AG440" s="47"/>
      <c r="AH440" s="47"/>
      <c r="AI440" s="47"/>
      <c r="AJ440" s="47"/>
      <c r="AK440" s="47"/>
      <c r="AL440" s="47"/>
      <c r="AM440" s="47"/>
      <c r="AN440" s="47"/>
      <c r="AO440" s="47"/>
      <c r="AP440" s="47"/>
      <c r="AQ440" s="47"/>
      <c r="AR440" s="47"/>
      <c r="AS440" s="47"/>
    </row>
    <row r="441" spans="1:45" s="7" customFormat="1" ht="15" customHeight="1">
      <c r="A441" s="949"/>
      <c r="B441" s="534" t="s">
        <v>1237</v>
      </c>
      <c r="C441" s="809"/>
      <c r="D441" s="809"/>
      <c r="E441" s="810"/>
      <c r="F441" s="810"/>
      <c r="G441" s="952"/>
      <c r="H441" s="430">
        <v>360</v>
      </c>
      <c r="I441" s="801"/>
      <c r="J441" s="673">
        <v>22500</v>
      </c>
      <c r="K441" s="944"/>
      <c r="L441" s="956"/>
      <c r="M441" s="802"/>
      <c r="N441" s="584">
        <f t="shared" si="203"/>
        <v>360</v>
      </c>
      <c r="O441" s="947"/>
      <c r="P441" s="537" t="s">
        <v>225</v>
      </c>
      <c r="Q441" s="528">
        <v>0.14199999999999999</v>
      </c>
      <c r="R441" s="504">
        <v>10.5</v>
      </c>
      <c r="S441" s="47"/>
      <c r="T441" s="47"/>
      <c r="U441" s="74"/>
      <c r="V441" s="47"/>
      <c r="W441" s="47"/>
      <c r="X441" s="47"/>
      <c r="Y441" s="47"/>
      <c r="Z441" s="47"/>
      <c r="AA441" s="47"/>
      <c r="AB441" s="47"/>
      <c r="AC441" s="47"/>
      <c r="AD441" s="47"/>
      <c r="AE441" s="47"/>
      <c r="AF441" s="47"/>
      <c r="AG441" s="47"/>
      <c r="AH441" s="47"/>
      <c r="AI441" s="47"/>
      <c r="AJ441" s="47"/>
      <c r="AK441" s="47"/>
      <c r="AL441" s="47"/>
      <c r="AM441" s="47"/>
      <c r="AN441" s="47"/>
      <c r="AO441" s="47"/>
      <c r="AP441" s="47"/>
      <c r="AQ441" s="47"/>
      <c r="AR441" s="47"/>
      <c r="AS441" s="47"/>
    </row>
    <row r="442" spans="1:45" s="7" customFormat="1" ht="15" customHeight="1">
      <c r="A442" s="566" t="s">
        <v>1531</v>
      </c>
      <c r="B442" s="534" t="s">
        <v>781</v>
      </c>
      <c r="C442" s="803" t="s">
        <v>1639</v>
      </c>
      <c r="D442" s="803" t="s">
        <v>1640</v>
      </c>
      <c r="E442" s="780" t="s">
        <v>383</v>
      </c>
      <c r="F442" s="780" t="s">
        <v>51</v>
      </c>
      <c r="G442" s="950">
        <v>4076</v>
      </c>
      <c r="H442" s="430">
        <v>1844</v>
      </c>
      <c r="I442" s="799">
        <v>254500</v>
      </c>
      <c r="J442" s="673">
        <v>115100</v>
      </c>
      <c r="K442" s="943"/>
      <c r="L442" s="954">
        <f t="shared" si="204"/>
        <v>0</v>
      </c>
      <c r="M442" s="802">
        <f t="shared" ref="M442" si="209">G442*(100%-$H$3)</f>
        <v>4076</v>
      </c>
      <c r="N442" s="584">
        <f t="shared" si="203"/>
        <v>1844</v>
      </c>
      <c r="O442" s="945">
        <f t="shared" ref="O442" si="210">K442*M442</f>
        <v>0</v>
      </c>
      <c r="P442" s="537" t="s">
        <v>224</v>
      </c>
      <c r="Q442" s="528">
        <v>0.27</v>
      </c>
      <c r="R442" s="504">
        <v>28</v>
      </c>
      <c r="S442" s="47"/>
      <c r="T442" s="47"/>
      <c r="U442" s="74"/>
      <c r="V442" s="47"/>
      <c r="W442" s="47"/>
      <c r="X442" s="47"/>
      <c r="Y442" s="47"/>
      <c r="Z442" s="47"/>
      <c r="AA442" s="47"/>
      <c r="AB442" s="47"/>
      <c r="AC442" s="47"/>
      <c r="AD442" s="47"/>
      <c r="AE442" s="47"/>
      <c r="AF442" s="47"/>
      <c r="AG442" s="47"/>
      <c r="AH442" s="47"/>
      <c r="AI442" s="47"/>
      <c r="AJ442" s="47"/>
      <c r="AK442" s="47"/>
      <c r="AL442" s="47"/>
      <c r="AM442" s="47"/>
      <c r="AN442" s="47"/>
      <c r="AO442" s="47"/>
      <c r="AP442" s="47"/>
      <c r="AQ442" s="47"/>
      <c r="AR442" s="47"/>
      <c r="AS442" s="47"/>
    </row>
    <row r="443" spans="1:45" s="7" customFormat="1" ht="15" customHeight="1">
      <c r="A443" s="948" t="s">
        <v>1479</v>
      </c>
      <c r="B443" s="534" t="s">
        <v>699</v>
      </c>
      <c r="C443" s="804"/>
      <c r="D443" s="804"/>
      <c r="E443" s="780"/>
      <c r="F443" s="780"/>
      <c r="G443" s="951"/>
      <c r="H443" s="430">
        <v>1872</v>
      </c>
      <c r="I443" s="800"/>
      <c r="J443" s="673">
        <v>116900</v>
      </c>
      <c r="K443" s="953"/>
      <c r="L443" s="955"/>
      <c r="M443" s="802"/>
      <c r="N443" s="584">
        <f t="shared" si="203"/>
        <v>1872</v>
      </c>
      <c r="O443" s="946"/>
      <c r="P443" s="537" t="s">
        <v>299</v>
      </c>
      <c r="Q443" s="528">
        <v>0.14599999999999999</v>
      </c>
      <c r="R443" s="504">
        <v>42</v>
      </c>
      <c r="S443" s="47"/>
      <c r="T443" s="47"/>
      <c r="U443" s="74"/>
      <c r="V443" s="47"/>
      <c r="W443" s="47"/>
      <c r="X443" s="47"/>
      <c r="Y443" s="47"/>
      <c r="Z443" s="47"/>
      <c r="AA443" s="47"/>
      <c r="AB443" s="47"/>
      <c r="AC443" s="47"/>
      <c r="AD443" s="47"/>
      <c r="AE443" s="47"/>
      <c r="AF443" s="47"/>
      <c r="AG443" s="47"/>
      <c r="AH443" s="47"/>
      <c r="AI443" s="47"/>
      <c r="AJ443" s="47"/>
      <c r="AK443" s="47"/>
      <c r="AL443" s="47"/>
      <c r="AM443" s="47"/>
      <c r="AN443" s="47"/>
      <c r="AO443" s="47"/>
      <c r="AP443" s="47"/>
      <c r="AQ443" s="47"/>
      <c r="AR443" s="47"/>
      <c r="AS443" s="47"/>
    </row>
    <row r="444" spans="1:45" s="7" customFormat="1" ht="15" customHeight="1">
      <c r="A444" s="949"/>
      <c r="B444" s="534" t="s">
        <v>1237</v>
      </c>
      <c r="C444" s="804"/>
      <c r="D444" s="804"/>
      <c r="E444" s="780"/>
      <c r="F444" s="780"/>
      <c r="G444" s="952"/>
      <c r="H444" s="430">
        <v>360</v>
      </c>
      <c r="I444" s="801"/>
      <c r="J444" s="673">
        <v>22500</v>
      </c>
      <c r="K444" s="944"/>
      <c r="L444" s="956"/>
      <c r="M444" s="802"/>
      <c r="N444" s="584">
        <f t="shared" si="203"/>
        <v>360</v>
      </c>
      <c r="O444" s="947"/>
      <c r="P444" s="537" t="s">
        <v>225</v>
      </c>
      <c r="Q444" s="528">
        <v>0.14199999999999999</v>
      </c>
      <c r="R444" s="504">
        <v>10.5</v>
      </c>
      <c r="S444" s="47"/>
      <c r="T444" s="47"/>
      <c r="U444" s="74"/>
      <c r="V444" s="47"/>
      <c r="W444" s="47"/>
      <c r="X444" s="47"/>
      <c r="Y444" s="47"/>
      <c r="Z444" s="47"/>
      <c r="AA444" s="47"/>
      <c r="AB444" s="47"/>
      <c r="AC444" s="47"/>
      <c r="AD444" s="47"/>
      <c r="AE444" s="47"/>
      <c r="AF444" s="47"/>
      <c r="AG444" s="47"/>
      <c r="AH444" s="47"/>
      <c r="AI444" s="47"/>
      <c r="AJ444" s="47"/>
      <c r="AK444" s="47"/>
      <c r="AL444" s="47"/>
      <c r="AM444" s="47"/>
      <c r="AN444" s="47"/>
      <c r="AO444" s="47"/>
      <c r="AP444" s="47"/>
      <c r="AQ444" s="47"/>
      <c r="AR444" s="47"/>
      <c r="AS444" s="47"/>
    </row>
    <row r="445" spans="1:45" s="7" customFormat="1" ht="15" customHeight="1">
      <c r="A445" s="566" t="s">
        <v>1534</v>
      </c>
      <c r="B445" s="534" t="s">
        <v>781</v>
      </c>
      <c r="C445" s="803" t="s">
        <v>1639</v>
      </c>
      <c r="D445" s="803" t="s">
        <v>1640</v>
      </c>
      <c r="E445" s="780" t="s">
        <v>383</v>
      </c>
      <c r="F445" s="780" t="s">
        <v>51</v>
      </c>
      <c r="G445" s="950">
        <v>4015</v>
      </c>
      <c r="H445" s="430">
        <v>1844</v>
      </c>
      <c r="I445" s="799">
        <v>250700</v>
      </c>
      <c r="J445" s="673">
        <v>115100</v>
      </c>
      <c r="K445" s="943"/>
      <c r="L445" s="954">
        <f t="shared" si="204"/>
        <v>0</v>
      </c>
      <c r="M445" s="802">
        <f t="shared" ref="M445" si="211">G445*(100%-$H$3)</f>
        <v>4015</v>
      </c>
      <c r="N445" s="584">
        <f t="shared" si="203"/>
        <v>1844</v>
      </c>
      <c r="O445" s="945">
        <f t="shared" ref="O445" si="212">K445*M445</f>
        <v>0</v>
      </c>
      <c r="P445" s="537" t="s">
        <v>224</v>
      </c>
      <c r="Q445" s="528">
        <v>0.27</v>
      </c>
      <c r="R445" s="504">
        <v>28</v>
      </c>
      <c r="S445" s="47"/>
      <c r="T445" s="47"/>
      <c r="U445" s="74"/>
      <c r="V445" s="47"/>
      <c r="W445" s="47"/>
      <c r="X445" s="47"/>
      <c r="Y445" s="47"/>
      <c r="Z445" s="47"/>
      <c r="AA445" s="47"/>
      <c r="AB445" s="47"/>
      <c r="AC445" s="47"/>
      <c r="AD445" s="47"/>
      <c r="AE445" s="47"/>
      <c r="AF445" s="47"/>
      <c r="AG445" s="47"/>
      <c r="AH445" s="47"/>
      <c r="AI445" s="47"/>
      <c r="AJ445" s="47"/>
      <c r="AK445" s="47"/>
      <c r="AL445" s="47"/>
      <c r="AM445" s="47"/>
      <c r="AN445" s="47"/>
      <c r="AO445" s="47"/>
      <c r="AP445" s="47"/>
      <c r="AQ445" s="47"/>
      <c r="AR445" s="47"/>
      <c r="AS445" s="47"/>
    </row>
    <row r="446" spans="1:45" s="7" customFormat="1" ht="15" customHeight="1">
      <c r="A446" s="948" t="s">
        <v>1480</v>
      </c>
      <c r="B446" s="534" t="s">
        <v>1521</v>
      </c>
      <c r="C446" s="804"/>
      <c r="D446" s="804"/>
      <c r="E446" s="780"/>
      <c r="F446" s="780"/>
      <c r="G446" s="951"/>
      <c r="H446" s="430">
        <v>1811</v>
      </c>
      <c r="I446" s="800"/>
      <c r="J446" s="673">
        <v>113100</v>
      </c>
      <c r="K446" s="953"/>
      <c r="L446" s="955"/>
      <c r="M446" s="802"/>
      <c r="N446" s="584">
        <f t="shared" si="203"/>
        <v>1811</v>
      </c>
      <c r="O446" s="946"/>
      <c r="P446" s="537" t="s">
        <v>299</v>
      </c>
      <c r="Q446" s="528">
        <v>0.14599999999999999</v>
      </c>
      <c r="R446" s="504">
        <v>42</v>
      </c>
      <c r="S446" s="47"/>
      <c r="T446" s="47"/>
      <c r="U446" s="74"/>
      <c r="V446" s="47"/>
      <c r="W446" s="47"/>
      <c r="X446" s="47"/>
      <c r="Y446" s="47"/>
      <c r="Z446" s="47"/>
      <c r="AA446" s="47"/>
      <c r="AB446" s="47"/>
      <c r="AC446" s="47"/>
      <c r="AD446" s="47"/>
      <c r="AE446" s="47"/>
      <c r="AF446" s="47"/>
      <c r="AG446" s="47"/>
      <c r="AH446" s="47"/>
      <c r="AI446" s="47"/>
      <c r="AJ446" s="47"/>
      <c r="AK446" s="47"/>
      <c r="AL446" s="47"/>
      <c r="AM446" s="47"/>
      <c r="AN446" s="47"/>
      <c r="AO446" s="47"/>
      <c r="AP446" s="47"/>
      <c r="AQ446" s="47"/>
      <c r="AR446" s="47"/>
      <c r="AS446" s="47"/>
    </row>
    <row r="447" spans="1:45" s="7" customFormat="1" ht="15" customHeight="1">
      <c r="A447" s="949"/>
      <c r="B447" s="534" t="s">
        <v>1237</v>
      </c>
      <c r="C447" s="804"/>
      <c r="D447" s="804"/>
      <c r="E447" s="780"/>
      <c r="F447" s="780"/>
      <c r="G447" s="952"/>
      <c r="H447" s="430">
        <v>360</v>
      </c>
      <c r="I447" s="801"/>
      <c r="J447" s="673">
        <v>22500</v>
      </c>
      <c r="K447" s="944"/>
      <c r="L447" s="956"/>
      <c r="M447" s="802"/>
      <c r="N447" s="584">
        <f t="shared" si="203"/>
        <v>360</v>
      </c>
      <c r="O447" s="947"/>
      <c r="P447" s="537" t="s">
        <v>225</v>
      </c>
      <c r="Q447" s="528">
        <v>0.14199999999999999</v>
      </c>
      <c r="R447" s="504">
        <v>10.5</v>
      </c>
      <c r="S447" s="47"/>
      <c r="T447" s="47"/>
      <c r="U447" s="74"/>
      <c r="V447" s="47"/>
      <c r="W447" s="47"/>
      <c r="X447" s="47"/>
      <c r="Y447" s="47"/>
      <c r="Z447" s="47"/>
      <c r="AA447" s="47"/>
      <c r="AB447" s="47"/>
      <c r="AC447" s="47"/>
      <c r="AD447" s="47"/>
      <c r="AE447" s="47"/>
      <c r="AF447" s="47"/>
      <c r="AG447" s="47"/>
      <c r="AH447" s="47"/>
      <c r="AI447" s="47"/>
      <c r="AJ447" s="47"/>
      <c r="AK447" s="47"/>
      <c r="AL447" s="47"/>
      <c r="AM447" s="47"/>
      <c r="AN447" s="47"/>
      <c r="AO447" s="47"/>
      <c r="AP447" s="47"/>
      <c r="AQ447" s="47"/>
      <c r="AR447" s="47"/>
      <c r="AS447" s="47"/>
    </row>
    <row r="448" spans="1:45" s="7" customFormat="1" ht="15" customHeight="1">
      <c r="A448" s="566" t="s">
        <v>1537</v>
      </c>
      <c r="B448" s="534" t="s">
        <v>781</v>
      </c>
      <c r="C448" s="803" t="s">
        <v>1639</v>
      </c>
      <c r="D448" s="803" t="s">
        <v>1640</v>
      </c>
      <c r="E448" s="780" t="s">
        <v>383</v>
      </c>
      <c r="F448" s="780" t="s">
        <v>51</v>
      </c>
      <c r="G448" s="950">
        <v>3819</v>
      </c>
      <c r="H448" s="430">
        <v>1844</v>
      </c>
      <c r="I448" s="799">
        <v>238400</v>
      </c>
      <c r="J448" s="673">
        <v>115100</v>
      </c>
      <c r="K448" s="943"/>
      <c r="L448" s="954">
        <f t="shared" si="204"/>
        <v>0</v>
      </c>
      <c r="M448" s="802">
        <f t="shared" ref="M448" si="213">G448*(100%-$H$3)</f>
        <v>3819</v>
      </c>
      <c r="N448" s="584">
        <f t="shared" si="203"/>
        <v>1844</v>
      </c>
      <c r="O448" s="945">
        <f t="shared" ref="O448" si="214">K448*M448</f>
        <v>0</v>
      </c>
      <c r="P448" s="537" t="s">
        <v>224</v>
      </c>
      <c r="Q448" s="528">
        <v>0.27</v>
      </c>
      <c r="R448" s="504">
        <v>28</v>
      </c>
      <c r="S448" s="47"/>
      <c r="T448" s="47"/>
      <c r="U448" s="74"/>
      <c r="V448" s="47"/>
      <c r="W448" s="47"/>
      <c r="X448" s="47"/>
      <c r="Y448" s="47"/>
      <c r="Z448" s="47"/>
      <c r="AA448" s="47"/>
      <c r="AB448" s="47"/>
      <c r="AC448" s="47"/>
      <c r="AD448" s="47"/>
      <c r="AE448" s="47"/>
      <c r="AF448" s="47"/>
      <c r="AG448" s="47"/>
      <c r="AH448" s="47"/>
      <c r="AI448" s="47"/>
      <c r="AJ448" s="47"/>
      <c r="AK448" s="47"/>
      <c r="AL448" s="47"/>
      <c r="AM448" s="47"/>
      <c r="AN448" s="47"/>
      <c r="AO448" s="47"/>
      <c r="AP448" s="47"/>
      <c r="AQ448" s="47"/>
      <c r="AR448" s="47"/>
      <c r="AS448" s="47"/>
    </row>
    <row r="449" spans="1:45" s="7" customFormat="1" ht="15" customHeight="1">
      <c r="A449" s="948" t="s">
        <v>1482</v>
      </c>
      <c r="B449" s="534" t="s">
        <v>1523</v>
      </c>
      <c r="C449" s="804"/>
      <c r="D449" s="804"/>
      <c r="E449" s="780"/>
      <c r="F449" s="780"/>
      <c r="G449" s="951"/>
      <c r="H449" s="430">
        <v>1615</v>
      </c>
      <c r="I449" s="800"/>
      <c r="J449" s="673">
        <v>100800</v>
      </c>
      <c r="K449" s="953"/>
      <c r="L449" s="955"/>
      <c r="M449" s="802"/>
      <c r="N449" s="584">
        <f t="shared" si="203"/>
        <v>1615</v>
      </c>
      <c r="O449" s="946"/>
      <c r="P449" s="537" t="s">
        <v>299</v>
      </c>
      <c r="Q449" s="528">
        <v>0.14599999999999999</v>
      </c>
      <c r="R449" s="504">
        <v>42</v>
      </c>
      <c r="S449" s="47"/>
      <c r="T449" s="47"/>
      <c r="U449" s="74"/>
      <c r="V449" s="47"/>
      <c r="W449" s="47"/>
      <c r="X449" s="47"/>
      <c r="Y449" s="47"/>
      <c r="Z449" s="47"/>
      <c r="AA449" s="47"/>
      <c r="AB449" s="47"/>
      <c r="AC449" s="47"/>
      <c r="AD449" s="47"/>
      <c r="AE449" s="47"/>
      <c r="AF449" s="47"/>
      <c r="AG449" s="47"/>
      <c r="AH449" s="47"/>
      <c r="AI449" s="47"/>
      <c r="AJ449" s="47"/>
      <c r="AK449" s="47"/>
      <c r="AL449" s="47"/>
      <c r="AM449" s="47"/>
      <c r="AN449" s="47"/>
      <c r="AO449" s="47"/>
      <c r="AP449" s="47"/>
      <c r="AQ449" s="47"/>
      <c r="AR449" s="47"/>
      <c r="AS449" s="47"/>
    </row>
    <row r="450" spans="1:45" s="7" customFormat="1" ht="15" customHeight="1">
      <c r="A450" s="949"/>
      <c r="B450" s="534" t="s">
        <v>1237</v>
      </c>
      <c r="C450" s="804"/>
      <c r="D450" s="804"/>
      <c r="E450" s="780"/>
      <c r="F450" s="780"/>
      <c r="G450" s="952"/>
      <c r="H450" s="430">
        <v>360</v>
      </c>
      <c r="I450" s="801"/>
      <c r="J450" s="673">
        <v>22500</v>
      </c>
      <c r="K450" s="944"/>
      <c r="L450" s="956"/>
      <c r="M450" s="802"/>
      <c r="N450" s="584">
        <f t="shared" si="203"/>
        <v>360</v>
      </c>
      <c r="O450" s="947"/>
      <c r="P450" s="537" t="s">
        <v>225</v>
      </c>
      <c r="Q450" s="528">
        <v>0.14199999999999999</v>
      </c>
      <c r="R450" s="504">
        <v>10.5</v>
      </c>
      <c r="S450" s="47"/>
      <c r="T450" s="47"/>
      <c r="U450" s="74"/>
      <c r="V450" s="47"/>
      <c r="W450" s="47"/>
      <c r="X450" s="47"/>
      <c r="Y450" s="47"/>
      <c r="Z450" s="47"/>
      <c r="AA450" s="47"/>
      <c r="AB450" s="47"/>
      <c r="AC450" s="47"/>
      <c r="AD450" s="47"/>
      <c r="AE450" s="47"/>
      <c r="AF450" s="47"/>
      <c r="AG450" s="47"/>
      <c r="AH450" s="47"/>
      <c r="AI450" s="47"/>
      <c r="AJ450" s="47"/>
      <c r="AK450" s="47"/>
      <c r="AL450" s="47"/>
      <c r="AM450" s="47"/>
      <c r="AN450" s="47"/>
      <c r="AO450" s="47"/>
      <c r="AP450" s="47"/>
      <c r="AQ450" s="47"/>
      <c r="AR450" s="47"/>
      <c r="AS450" s="47"/>
    </row>
    <row r="451" spans="1:45" s="7" customFormat="1" ht="15" customHeight="1">
      <c r="A451" s="566" t="s">
        <v>1540</v>
      </c>
      <c r="B451" s="534" t="s">
        <v>781</v>
      </c>
      <c r="C451" s="803" t="s">
        <v>1639</v>
      </c>
      <c r="D451" s="803" t="s">
        <v>1640</v>
      </c>
      <c r="E451" s="780" t="s">
        <v>383</v>
      </c>
      <c r="F451" s="780" t="s">
        <v>51</v>
      </c>
      <c r="G451" s="950">
        <v>3929</v>
      </c>
      <c r="H451" s="430">
        <v>1844</v>
      </c>
      <c r="I451" s="799">
        <v>245300</v>
      </c>
      <c r="J451" s="673">
        <v>115100</v>
      </c>
      <c r="K451" s="943"/>
      <c r="L451" s="954">
        <f t="shared" si="204"/>
        <v>0</v>
      </c>
      <c r="M451" s="802">
        <f t="shared" ref="M451" si="215">G451*(100%-$H$3)</f>
        <v>3929</v>
      </c>
      <c r="N451" s="584">
        <f t="shared" si="203"/>
        <v>1844</v>
      </c>
      <c r="O451" s="945">
        <f t="shared" ref="O451" si="216">K451*M451</f>
        <v>0</v>
      </c>
      <c r="P451" s="537" t="s">
        <v>224</v>
      </c>
      <c r="Q451" s="528">
        <v>0.27</v>
      </c>
      <c r="R451" s="504">
        <v>28</v>
      </c>
      <c r="S451" s="47"/>
      <c r="T451" s="47"/>
      <c r="U451" s="74"/>
      <c r="V451" s="47"/>
      <c r="W451" s="47"/>
      <c r="X451" s="47"/>
      <c r="Y451" s="47"/>
      <c r="Z451" s="47"/>
      <c r="AA451" s="47"/>
      <c r="AB451" s="47"/>
      <c r="AC451" s="47"/>
      <c r="AD451" s="47"/>
      <c r="AE451" s="47"/>
      <c r="AF451" s="47"/>
      <c r="AG451" s="47"/>
      <c r="AH451" s="47"/>
      <c r="AI451" s="47"/>
      <c r="AJ451" s="47"/>
      <c r="AK451" s="47"/>
      <c r="AL451" s="47"/>
      <c r="AM451" s="47"/>
      <c r="AN451" s="47"/>
      <c r="AO451" s="47"/>
      <c r="AP451" s="47"/>
      <c r="AQ451" s="47"/>
      <c r="AR451" s="47"/>
      <c r="AS451" s="47"/>
    </row>
    <row r="452" spans="1:45" s="7" customFormat="1" ht="15" customHeight="1">
      <c r="A452" s="948" t="s">
        <v>1481</v>
      </c>
      <c r="B452" s="534" t="s">
        <v>1528</v>
      </c>
      <c r="C452" s="804"/>
      <c r="D452" s="804"/>
      <c r="E452" s="780"/>
      <c r="F452" s="780"/>
      <c r="G452" s="951"/>
      <c r="H452" s="430">
        <v>1725</v>
      </c>
      <c r="I452" s="800"/>
      <c r="J452" s="673">
        <v>107700</v>
      </c>
      <c r="K452" s="953"/>
      <c r="L452" s="955"/>
      <c r="M452" s="802"/>
      <c r="N452" s="584">
        <f t="shared" si="203"/>
        <v>1725</v>
      </c>
      <c r="O452" s="946"/>
      <c r="P452" s="537" t="s">
        <v>299</v>
      </c>
      <c r="Q452" s="528">
        <v>0.14599999999999999</v>
      </c>
      <c r="R452" s="504">
        <v>42</v>
      </c>
      <c r="S452" s="47"/>
      <c r="T452" s="47"/>
      <c r="U452" s="74"/>
      <c r="V452" s="47"/>
      <c r="W452" s="47"/>
      <c r="X452" s="47"/>
      <c r="Y452" s="47"/>
      <c r="Z452" s="47"/>
      <c r="AA452" s="47"/>
      <c r="AB452" s="47"/>
      <c r="AC452" s="47"/>
      <c r="AD452" s="47"/>
      <c r="AE452" s="47"/>
      <c r="AF452" s="47"/>
      <c r="AG452" s="47"/>
      <c r="AH452" s="47"/>
      <c r="AI452" s="47"/>
      <c r="AJ452" s="47"/>
      <c r="AK452" s="47"/>
      <c r="AL452" s="47"/>
      <c r="AM452" s="47"/>
      <c r="AN452" s="47"/>
      <c r="AO452" s="47"/>
      <c r="AP452" s="47"/>
      <c r="AQ452" s="47"/>
      <c r="AR452" s="47"/>
      <c r="AS452" s="47"/>
    </row>
    <row r="453" spans="1:45" s="7" customFormat="1" ht="15" customHeight="1">
      <c r="A453" s="949"/>
      <c r="B453" s="534" t="s">
        <v>1237</v>
      </c>
      <c r="C453" s="804"/>
      <c r="D453" s="804"/>
      <c r="E453" s="780"/>
      <c r="F453" s="780"/>
      <c r="G453" s="952"/>
      <c r="H453" s="430">
        <v>360</v>
      </c>
      <c r="I453" s="801"/>
      <c r="J453" s="673">
        <v>22500</v>
      </c>
      <c r="K453" s="944"/>
      <c r="L453" s="956"/>
      <c r="M453" s="802"/>
      <c r="N453" s="584">
        <f t="shared" si="203"/>
        <v>360</v>
      </c>
      <c r="O453" s="947"/>
      <c r="P453" s="537" t="s">
        <v>225</v>
      </c>
      <c r="Q453" s="528">
        <v>0.14199999999999999</v>
      </c>
      <c r="R453" s="504">
        <v>10.5</v>
      </c>
      <c r="S453" s="47"/>
      <c r="T453" s="47"/>
      <c r="U453" s="74"/>
      <c r="V453" s="47"/>
      <c r="W453" s="47"/>
      <c r="X453" s="47"/>
      <c r="Y453" s="47"/>
      <c r="Z453" s="47"/>
      <c r="AA453" s="47"/>
      <c r="AB453" s="47"/>
      <c r="AC453" s="47"/>
      <c r="AD453" s="47"/>
      <c r="AE453" s="47"/>
      <c r="AF453" s="47"/>
      <c r="AG453" s="47"/>
      <c r="AH453" s="47"/>
      <c r="AI453" s="47"/>
      <c r="AJ453" s="47"/>
      <c r="AK453" s="47"/>
      <c r="AL453" s="47"/>
      <c r="AM453" s="47"/>
      <c r="AN453" s="47"/>
      <c r="AO453" s="47"/>
      <c r="AP453" s="47"/>
      <c r="AQ453" s="47"/>
      <c r="AR453" s="47"/>
      <c r="AS453" s="47"/>
    </row>
    <row r="454" spans="1:45" s="7" customFormat="1" ht="15" customHeight="1">
      <c r="A454" s="566" t="s">
        <v>1532</v>
      </c>
      <c r="B454" s="534" t="s">
        <v>783</v>
      </c>
      <c r="C454" s="803" t="s">
        <v>337</v>
      </c>
      <c r="D454" s="803" t="s">
        <v>384</v>
      </c>
      <c r="E454" s="780" t="s">
        <v>92</v>
      </c>
      <c r="F454" s="780" t="s">
        <v>386</v>
      </c>
      <c r="G454" s="950">
        <v>4396</v>
      </c>
      <c r="H454" s="430">
        <v>1882</v>
      </c>
      <c r="I454" s="799">
        <v>274500</v>
      </c>
      <c r="J454" s="673">
        <v>117500</v>
      </c>
      <c r="K454" s="943"/>
      <c r="L454" s="954">
        <f t="shared" si="204"/>
        <v>0</v>
      </c>
      <c r="M454" s="802">
        <f t="shared" ref="M454" si="217">G454*(100%-$H$3)</f>
        <v>4396</v>
      </c>
      <c r="N454" s="584">
        <f t="shared" si="203"/>
        <v>1882</v>
      </c>
      <c r="O454" s="945">
        <f t="shared" ref="O454" si="218">K454*M454</f>
        <v>0</v>
      </c>
      <c r="P454" s="537" t="s">
        <v>224</v>
      </c>
      <c r="Q454" s="528">
        <v>0.27</v>
      </c>
      <c r="R454" s="504">
        <v>29</v>
      </c>
      <c r="S454" s="47"/>
      <c r="T454" s="47"/>
      <c r="U454" s="74"/>
      <c r="V454" s="47"/>
      <c r="W454" s="47"/>
      <c r="X454" s="47"/>
      <c r="Y454" s="47"/>
      <c r="Z454" s="47"/>
      <c r="AA454" s="47"/>
      <c r="AB454" s="47"/>
      <c r="AC454" s="47"/>
      <c r="AD454" s="47"/>
      <c r="AE454" s="47"/>
      <c r="AF454" s="47"/>
      <c r="AG454" s="47"/>
      <c r="AH454" s="47"/>
      <c r="AI454" s="47"/>
      <c r="AJ454" s="47"/>
      <c r="AK454" s="47"/>
      <c r="AL454" s="47"/>
      <c r="AM454" s="47"/>
      <c r="AN454" s="47"/>
      <c r="AO454" s="47"/>
      <c r="AP454" s="47"/>
      <c r="AQ454" s="47"/>
      <c r="AR454" s="47"/>
      <c r="AS454" s="47"/>
    </row>
    <row r="455" spans="1:45" s="7" customFormat="1" ht="15" customHeight="1">
      <c r="A455" s="948" t="s">
        <v>1479</v>
      </c>
      <c r="B455" s="534" t="s">
        <v>701</v>
      </c>
      <c r="C455" s="804"/>
      <c r="D455" s="804"/>
      <c r="E455" s="780"/>
      <c r="F455" s="780"/>
      <c r="G455" s="951"/>
      <c r="H455" s="430">
        <v>2154</v>
      </c>
      <c r="I455" s="800"/>
      <c r="J455" s="673">
        <v>134500</v>
      </c>
      <c r="K455" s="953"/>
      <c r="L455" s="955"/>
      <c r="M455" s="802"/>
      <c r="N455" s="584">
        <f t="shared" si="203"/>
        <v>2154</v>
      </c>
      <c r="O455" s="946"/>
      <c r="P455" s="537" t="s">
        <v>302</v>
      </c>
      <c r="Q455" s="528">
        <v>0.185</v>
      </c>
      <c r="R455" s="504">
        <v>46</v>
      </c>
      <c r="S455" s="47"/>
      <c r="T455" s="47"/>
      <c r="U455" s="74"/>
      <c r="V455" s="47"/>
      <c r="W455" s="47"/>
      <c r="X455" s="47"/>
      <c r="Y455" s="47"/>
      <c r="Z455" s="47"/>
      <c r="AA455" s="47"/>
      <c r="AB455" s="47"/>
      <c r="AC455" s="47"/>
      <c r="AD455" s="47"/>
      <c r="AE455" s="47"/>
      <c r="AF455" s="47"/>
      <c r="AG455" s="47"/>
      <c r="AH455" s="47"/>
      <c r="AI455" s="47"/>
      <c r="AJ455" s="47"/>
      <c r="AK455" s="47"/>
      <c r="AL455" s="47"/>
      <c r="AM455" s="47"/>
      <c r="AN455" s="47"/>
      <c r="AO455" s="47"/>
      <c r="AP455" s="47"/>
      <c r="AQ455" s="47"/>
      <c r="AR455" s="47"/>
      <c r="AS455" s="47"/>
    </row>
    <row r="456" spans="1:45" s="7" customFormat="1" ht="15" customHeight="1">
      <c r="A456" s="949"/>
      <c r="B456" s="534" t="s">
        <v>1237</v>
      </c>
      <c r="C456" s="804"/>
      <c r="D456" s="804"/>
      <c r="E456" s="780"/>
      <c r="F456" s="780"/>
      <c r="G456" s="952"/>
      <c r="H456" s="430">
        <v>360</v>
      </c>
      <c r="I456" s="801"/>
      <c r="J456" s="673">
        <v>22500</v>
      </c>
      <c r="K456" s="944"/>
      <c r="L456" s="956"/>
      <c r="M456" s="802"/>
      <c r="N456" s="584">
        <f t="shared" si="203"/>
        <v>360</v>
      </c>
      <c r="O456" s="947"/>
      <c r="P456" s="537" t="s">
        <v>225</v>
      </c>
      <c r="Q456" s="528">
        <v>0.14199999999999999</v>
      </c>
      <c r="R456" s="504">
        <v>10.5</v>
      </c>
      <c r="S456" s="47"/>
      <c r="T456" s="47"/>
      <c r="U456" s="74"/>
      <c r="V456" s="47"/>
      <c r="W456" s="47"/>
      <c r="X456" s="47"/>
      <c r="Y456" s="47"/>
      <c r="Z456" s="47"/>
      <c r="AA456" s="47"/>
      <c r="AB456" s="47"/>
      <c r="AC456" s="47"/>
      <c r="AD456" s="47"/>
      <c r="AE456" s="47"/>
      <c r="AF456" s="47"/>
      <c r="AG456" s="47"/>
      <c r="AH456" s="47"/>
      <c r="AI456" s="47"/>
      <c r="AJ456" s="47"/>
      <c r="AK456" s="47"/>
      <c r="AL456" s="47"/>
      <c r="AM456" s="47"/>
      <c r="AN456" s="47"/>
      <c r="AO456" s="47"/>
      <c r="AP456" s="47"/>
      <c r="AQ456" s="47"/>
      <c r="AR456" s="47"/>
      <c r="AS456" s="47"/>
    </row>
    <row r="457" spans="1:45" s="7" customFormat="1" ht="15" customHeight="1">
      <c r="A457" s="566" t="s">
        <v>1535</v>
      </c>
      <c r="B457" s="534" t="s">
        <v>783</v>
      </c>
      <c r="C457" s="803" t="s">
        <v>337</v>
      </c>
      <c r="D457" s="803" t="s">
        <v>384</v>
      </c>
      <c r="E457" s="780" t="s">
        <v>92</v>
      </c>
      <c r="F457" s="780" t="s">
        <v>386</v>
      </c>
      <c r="G457" s="950">
        <v>4335</v>
      </c>
      <c r="H457" s="430">
        <v>1882</v>
      </c>
      <c r="I457" s="799">
        <v>270700</v>
      </c>
      <c r="J457" s="673">
        <v>117500</v>
      </c>
      <c r="K457" s="943"/>
      <c r="L457" s="954">
        <f t="shared" si="204"/>
        <v>0</v>
      </c>
      <c r="M457" s="802">
        <f t="shared" ref="M457" si="219">G457*(100%-$H$3)</f>
        <v>4335</v>
      </c>
      <c r="N457" s="584">
        <f t="shared" si="203"/>
        <v>1882</v>
      </c>
      <c r="O457" s="945">
        <f t="shared" ref="O457" si="220">K457*M457</f>
        <v>0</v>
      </c>
      <c r="P457" s="537" t="s">
        <v>224</v>
      </c>
      <c r="Q457" s="528">
        <v>0.27</v>
      </c>
      <c r="R457" s="504">
        <v>29</v>
      </c>
      <c r="S457" s="47"/>
      <c r="T457" s="47"/>
      <c r="U457" s="74"/>
      <c r="V457" s="47"/>
      <c r="W457" s="47"/>
      <c r="X457" s="47"/>
      <c r="Y457" s="47"/>
      <c r="Z457" s="47"/>
      <c r="AA457" s="47"/>
      <c r="AB457" s="47"/>
      <c r="AC457" s="47"/>
      <c r="AD457" s="47"/>
      <c r="AE457" s="47"/>
      <c r="AF457" s="47"/>
      <c r="AG457" s="47"/>
      <c r="AH457" s="47"/>
      <c r="AI457" s="47"/>
      <c r="AJ457" s="47"/>
      <c r="AK457" s="47"/>
      <c r="AL457" s="47"/>
      <c r="AM457" s="47"/>
      <c r="AN457" s="47"/>
      <c r="AO457" s="47"/>
      <c r="AP457" s="47"/>
      <c r="AQ457" s="47"/>
      <c r="AR457" s="47"/>
      <c r="AS457" s="47"/>
    </row>
    <row r="458" spans="1:45" s="7" customFormat="1" ht="15" customHeight="1">
      <c r="A458" s="948" t="s">
        <v>1480</v>
      </c>
      <c r="B458" s="534" t="s">
        <v>1526</v>
      </c>
      <c r="C458" s="804"/>
      <c r="D458" s="804"/>
      <c r="E458" s="780"/>
      <c r="F458" s="780"/>
      <c r="G458" s="951"/>
      <c r="H458" s="430">
        <v>2093</v>
      </c>
      <c r="I458" s="800"/>
      <c r="J458" s="673">
        <v>130700</v>
      </c>
      <c r="K458" s="953"/>
      <c r="L458" s="955"/>
      <c r="M458" s="802"/>
      <c r="N458" s="584">
        <f t="shared" si="203"/>
        <v>2093</v>
      </c>
      <c r="O458" s="946"/>
      <c r="P458" s="537" t="s">
        <v>302</v>
      </c>
      <c r="Q458" s="528">
        <v>0.185</v>
      </c>
      <c r="R458" s="504">
        <v>46</v>
      </c>
      <c r="S458" s="47"/>
      <c r="T458" s="47"/>
      <c r="U458" s="74"/>
      <c r="V458" s="47"/>
      <c r="W458" s="47"/>
      <c r="X458" s="47"/>
      <c r="Y458" s="47"/>
      <c r="Z458" s="47"/>
      <c r="AA458" s="47"/>
      <c r="AB458" s="47"/>
      <c r="AC458" s="47"/>
      <c r="AD458" s="47"/>
      <c r="AE458" s="47"/>
      <c r="AF458" s="47"/>
      <c r="AG458" s="47"/>
      <c r="AH458" s="47"/>
      <c r="AI458" s="47"/>
      <c r="AJ458" s="47"/>
      <c r="AK458" s="47"/>
      <c r="AL458" s="47"/>
      <c r="AM458" s="47"/>
      <c r="AN458" s="47"/>
      <c r="AO458" s="47"/>
      <c r="AP458" s="47"/>
      <c r="AQ458" s="47"/>
      <c r="AR458" s="47"/>
      <c r="AS458" s="47"/>
    </row>
    <row r="459" spans="1:45" s="7" customFormat="1" ht="15" customHeight="1">
      <c r="A459" s="949"/>
      <c r="B459" s="534" t="s">
        <v>1237</v>
      </c>
      <c r="C459" s="804"/>
      <c r="D459" s="804"/>
      <c r="E459" s="780"/>
      <c r="F459" s="780"/>
      <c r="G459" s="952"/>
      <c r="H459" s="430">
        <v>360</v>
      </c>
      <c r="I459" s="801"/>
      <c r="J459" s="673">
        <v>22500</v>
      </c>
      <c r="K459" s="944"/>
      <c r="L459" s="956"/>
      <c r="M459" s="802"/>
      <c r="N459" s="584">
        <f t="shared" si="203"/>
        <v>360</v>
      </c>
      <c r="O459" s="947"/>
      <c r="P459" s="537" t="s">
        <v>225</v>
      </c>
      <c r="Q459" s="528">
        <v>0.14199999999999999</v>
      </c>
      <c r="R459" s="504">
        <v>10.5</v>
      </c>
      <c r="S459" s="47"/>
      <c r="T459" s="47"/>
      <c r="U459" s="74"/>
      <c r="V459" s="47"/>
      <c r="W459" s="47"/>
      <c r="X459" s="47"/>
      <c r="Y459" s="47"/>
      <c r="Z459" s="47"/>
      <c r="AA459" s="47"/>
      <c r="AB459" s="47"/>
      <c r="AC459" s="47"/>
      <c r="AD459" s="47"/>
      <c r="AE459" s="47"/>
      <c r="AF459" s="47"/>
      <c r="AG459" s="47"/>
      <c r="AH459" s="47"/>
      <c r="AI459" s="47"/>
      <c r="AJ459" s="47"/>
      <c r="AK459" s="47"/>
      <c r="AL459" s="47"/>
      <c r="AM459" s="47"/>
      <c r="AN459" s="47"/>
      <c r="AO459" s="47"/>
      <c r="AP459" s="47"/>
      <c r="AQ459" s="47"/>
      <c r="AR459" s="47"/>
      <c r="AS459" s="47"/>
    </row>
    <row r="460" spans="1:45" s="7" customFormat="1" ht="15" customHeight="1">
      <c r="A460" s="566" t="s">
        <v>1538</v>
      </c>
      <c r="B460" s="534" t="s">
        <v>783</v>
      </c>
      <c r="C460" s="803" t="s">
        <v>337</v>
      </c>
      <c r="D460" s="803" t="s">
        <v>384</v>
      </c>
      <c r="E460" s="780" t="s">
        <v>92</v>
      </c>
      <c r="F460" s="780" t="s">
        <v>386</v>
      </c>
      <c r="G460" s="950">
        <v>4139</v>
      </c>
      <c r="H460" s="430">
        <v>1882</v>
      </c>
      <c r="I460" s="799">
        <v>258400</v>
      </c>
      <c r="J460" s="673">
        <v>117500</v>
      </c>
      <c r="K460" s="943"/>
      <c r="L460" s="954">
        <f t="shared" si="204"/>
        <v>0</v>
      </c>
      <c r="M460" s="802">
        <f t="shared" ref="M460" si="221">G460*(100%-$H$3)</f>
        <v>4139</v>
      </c>
      <c r="N460" s="584">
        <f t="shared" si="203"/>
        <v>1882</v>
      </c>
      <c r="O460" s="945">
        <f t="shared" ref="O460" si="222">K460*M460</f>
        <v>0</v>
      </c>
      <c r="P460" s="537" t="s">
        <v>224</v>
      </c>
      <c r="Q460" s="528">
        <v>0.27</v>
      </c>
      <c r="R460" s="504">
        <v>29</v>
      </c>
      <c r="S460" s="47"/>
      <c r="T460" s="47"/>
      <c r="U460" s="74"/>
      <c r="V460" s="47"/>
      <c r="W460" s="47"/>
      <c r="X460" s="47"/>
      <c r="Y460" s="47"/>
      <c r="Z460" s="47"/>
      <c r="AA460" s="47"/>
      <c r="AB460" s="47"/>
      <c r="AC460" s="47"/>
      <c r="AD460" s="47"/>
      <c r="AE460" s="47"/>
      <c r="AF460" s="47"/>
      <c r="AG460" s="47"/>
      <c r="AH460" s="47"/>
      <c r="AI460" s="47"/>
      <c r="AJ460" s="47"/>
      <c r="AK460" s="47"/>
      <c r="AL460" s="47"/>
      <c r="AM460" s="47"/>
      <c r="AN460" s="47"/>
      <c r="AO460" s="47"/>
      <c r="AP460" s="47"/>
      <c r="AQ460" s="47"/>
      <c r="AR460" s="47"/>
      <c r="AS460" s="47"/>
    </row>
    <row r="461" spans="1:45" s="7" customFormat="1" ht="15" customHeight="1">
      <c r="A461" s="948" t="s">
        <v>1482</v>
      </c>
      <c r="B461" s="534" t="s">
        <v>1524</v>
      </c>
      <c r="C461" s="804"/>
      <c r="D461" s="804"/>
      <c r="E461" s="780"/>
      <c r="F461" s="780"/>
      <c r="G461" s="951"/>
      <c r="H461" s="430">
        <v>1897</v>
      </c>
      <c r="I461" s="800"/>
      <c r="J461" s="673">
        <v>118400</v>
      </c>
      <c r="K461" s="953"/>
      <c r="L461" s="955"/>
      <c r="M461" s="802"/>
      <c r="N461" s="584">
        <f t="shared" si="203"/>
        <v>1897</v>
      </c>
      <c r="O461" s="946"/>
      <c r="P461" s="537" t="s">
        <v>302</v>
      </c>
      <c r="Q461" s="528">
        <v>0.185</v>
      </c>
      <c r="R461" s="504">
        <v>46</v>
      </c>
      <c r="S461" s="47"/>
      <c r="T461" s="47"/>
      <c r="U461" s="74"/>
      <c r="V461" s="47"/>
      <c r="W461" s="47"/>
      <c r="X461" s="47"/>
      <c r="Y461" s="47"/>
      <c r="Z461" s="47"/>
      <c r="AA461" s="47"/>
      <c r="AB461" s="47"/>
      <c r="AC461" s="47"/>
      <c r="AD461" s="47"/>
      <c r="AE461" s="47"/>
      <c r="AF461" s="47"/>
      <c r="AG461" s="47"/>
      <c r="AH461" s="47"/>
      <c r="AI461" s="47"/>
      <c r="AJ461" s="47"/>
      <c r="AK461" s="47"/>
      <c r="AL461" s="47"/>
      <c r="AM461" s="47"/>
      <c r="AN461" s="47"/>
      <c r="AO461" s="47"/>
      <c r="AP461" s="47"/>
      <c r="AQ461" s="47"/>
      <c r="AR461" s="47"/>
      <c r="AS461" s="47"/>
    </row>
    <row r="462" spans="1:45" s="7" customFormat="1" ht="15" customHeight="1">
      <c r="A462" s="949"/>
      <c r="B462" s="534" t="s">
        <v>1237</v>
      </c>
      <c r="C462" s="804"/>
      <c r="D462" s="804"/>
      <c r="E462" s="780"/>
      <c r="F462" s="780"/>
      <c r="G462" s="952"/>
      <c r="H462" s="430">
        <v>360</v>
      </c>
      <c r="I462" s="801"/>
      <c r="J462" s="673">
        <v>22500</v>
      </c>
      <c r="K462" s="944"/>
      <c r="L462" s="956"/>
      <c r="M462" s="802"/>
      <c r="N462" s="584">
        <f t="shared" si="203"/>
        <v>360</v>
      </c>
      <c r="O462" s="947"/>
      <c r="P462" s="537" t="s">
        <v>225</v>
      </c>
      <c r="Q462" s="528">
        <v>0.14199999999999999</v>
      </c>
      <c r="R462" s="504">
        <v>10.5</v>
      </c>
      <c r="S462" s="47"/>
      <c r="T462" s="47"/>
      <c r="U462" s="74"/>
      <c r="V462" s="47"/>
      <c r="W462" s="47"/>
      <c r="X462" s="47"/>
      <c r="Y462" s="47"/>
      <c r="Z462" s="47"/>
      <c r="AA462" s="47"/>
      <c r="AB462" s="47"/>
      <c r="AC462" s="47"/>
      <c r="AD462" s="47"/>
      <c r="AE462" s="47"/>
      <c r="AF462" s="47"/>
      <c r="AG462" s="47"/>
      <c r="AH462" s="47"/>
      <c r="AI462" s="47"/>
      <c r="AJ462" s="47"/>
      <c r="AK462" s="47"/>
      <c r="AL462" s="47"/>
      <c r="AM462" s="47"/>
      <c r="AN462" s="47"/>
      <c r="AO462" s="47"/>
      <c r="AP462" s="47"/>
      <c r="AQ462" s="47"/>
      <c r="AR462" s="47"/>
      <c r="AS462" s="47"/>
    </row>
    <row r="463" spans="1:45" s="7" customFormat="1" ht="15" customHeight="1">
      <c r="A463" s="566" t="s">
        <v>1541</v>
      </c>
      <c r="B463" s="534" t="s">
        <v>783</v>
      </c>
      <c r="C463" s="803" t="s">
        <v>337</v>
      </c>
      <c r="D463" s="803" t="s">
        <v>384</v>
      </c>
      <c r="E463" s="780" t="s">
        <v>92</v>
      </c>
      <c r="F463" s="780" t="s">
        <v>386</v>
      </c>
      <c r="G463" s="950">
        <v>4249</v>
      </c>
      <c r="H463" s="430">
        <v>1882</v>
      </c>
      <c r="I463" s="799">
        <v>265300</v>
      </c>
      <c r="J463" s="673">
        <v>117500</v>
      </c>
      <c r="K463" s="943"/>
      <c r="L463" s="954">
        <f t="shared" si="204"/>
        <v>0</v>
      </c>
      <c r="M463" s="802">
        <f t="shared" ref="M463" si="223">G463*(100%-$H$3)</f>
        <v>4249</v>
      </c>
      <c r="N463" s="584">
        <f t="shared" si="203"/>
        <v>1882</v>
      </c>
      <c r="O463" s="945">
        <f t="shared" ref="O463" si="224">K463*M463</f>
        <v>0</v>
      </c>
      <c r="P463" s="537" t="s">
        <v>224</v>
      </c>
      <c r="Q463" s="528">
        <v>0.27</v>
      </c>
      <c r="R463" s="504">
        <v>29</v>
      </c>
      <c r="S463" s="47"/>
      <c r="T463" s="47"/>
      <c r="U463" s="74"/>
      <c r="V463" s="47"/>
      <c r="W463" s="47"/>
      <c r="X463" s="47"/>
      <c r="Y463" s="47"/>
      <c r="Z463" s="47"/>
      <c r="AA463" s="47"/>
      <c r="AB463" s="47"/>
      <c r="AC463" s="47"/>
      <c r="AD463" s="47"/>
      <c r="AE463" s="47"/>
      <c r="AF463" s="47"/>
      <c r="AG463" s="47"/>
      <c r="AH463" s="47"/>
      <c r="AI463" s="47"/>
      <c r="AJ463" s="47"/>
      <c r="AK463" s="47"/>
      <c r="AL463" s="47"/>
      <c r="AM463" s="47"/>
      <c r="AN463" s="47"/>
      <c r="AO463" s="47"/>
      <c r="AP463" s="47"/>
      <c r="AQ463" s="47"/>
      <c r="AR463" s="47"/>
      <c r="AS463" s="47"/>
    </row>
    <row r="464" spans="1:45" s="7" customFormat="1" ht="15" customHeight="1">
      <c r="A464" s="948" t="s">
        <v>1481</v>
      </c>
      <c r="B464" s="534" t="s">
        <v>1529</v>
      </c>
      <c r="C464" s="804"/>
      <c r="D464" s="804"/>
      <c r="E464" s="780"/>
      <c r="F464" s="780"/>
      <c r="G464" s="951"/>
      <c r="H464" s="430">
        <v>2007</v>
      </c>
      <c r="I464" s="800"/>
      <c r="J464" s="673">
        <v>125300</v>
      </c>
      <c r="K464" s="953"/>
      <c r="L464" s="955"/>
      <c r="M464" s="802"/>
      <c r="N464" s="584">
        <f t="shared" si="203"/>
        <v>2007</v>
      </c>
      <c r="O464" s="946"/>
      <c r="P464" s="537" t="s">
        <v>302</v>
      </c>
      <c r="Q464" s="528">
        <v>0.185</v>
      </c>
      <c r="R464" s="504">
        <v>46</v>
      </c>
      <c r="S464" s="47"/>
      <c r="T464" s="47"/>
      <c r="U464" s="74"/>
      <c r="V464" s="47"/>
      <c r="W464" s="47"/>
      <c r="X464" s="47"/>
      <c r="Y464" s="47"/>
      <c r="Z464" s="47"/>
      <c r="AA464" s="47"/>
      <c r="AB464" s="47"/>
      <c r="AC464" s="47"/>
      <c r="AD464" s="47"/>
      <c r="AE464" s="47"/>
      <c r="AF464" s="47"/>
      <c r="AG464" s="47"/>
      <c r="AH464" s="47"/>
      <c r="AI464" s="47"/>
      <c r="AJ464" s="47"/>
      <c r="AK464" s="47"/>
      <c r="AL464" s="47"/>
      <c r="AM464" s="47"/>
      <c r="AN464" s="47"/>
      <c r="AO464" s="47"/>
      <c r="AP464" s="47"/>
      <c r="AQ464" s="47"/>
      <c r="AR464" s="47"/>
      <c r="AS464" s="47"/>
    </row>
    <row r="465" spans="1:45" s="7" customFormat="1" ht="15" customHeight="1">
      <c r="A465" s="949"/>
      <c r="B465" s="534" t="s">
        <v>1237</v>
      </c>
      <c r="C465" s="804"/>
      <c r="D465" s="804"/>
      <c r="E465" s="780"/>
      <c r="F465" s="780"/>
      <c r="G465" s="952"/>
      <c r="H465" s="430">
        <v>360</v>
      </c>
      <c r="I465" s="801"/>
      <c r="J465" s="673">
        <v>22500</v>
      </c>
      <c r="K465" s="944"/>
      <c r="L465" s="956"/>
      <c r="M465" s="802"/>
      <c r="N465" s="584">
        <f t="shared" si="203"/>
        <v>360</v>
      </c>
      <c r="O465" s="947"/>
      <c r="P465" s="537" t="s">
        <v>225</v>
      </c>
      <c r="Q465" s="528">
        <v>0.14199999999999999</v>
      </c>
      <c r="R465" s="504">
        <v>10.5</v>
      </c>
      <c r="S465" s="47"/>
      <c r="T465" s="47"/>
      <c r="U465" s="74"/>
      <c r="V465" s="47"/>
      <c r="W465" s="47"/>
      <c r="X465" s="47"/>
      <c r="Y465" s="47"/>
      <c r="Z465" s="47"/>
      <c r="AA465" s="47"/>
      <c r="AB465" s="47"/>
      <c r="AC465" s="47"/>
      <c r="AD465" s="47"/>
      <c r="AE465" s="47"/>
      <c r="AF465" s="47"/>
      <c r="AG465" s="47"/>
      <c r="AH465" s="47"/>
      <c r="AI465" s="47"/>
      <c r="AJ465" s="47"/>
      <c r="AK465" s="47"/>
      <c r="AL465" s="47"/>
      <c r="AM465" s="47"/>
      <c r="AN465" s="47"/>
      <c r="AO465" s="47"/>
      <c r="AP465" s="47"/>
      <c r="AQ465" s="47"/>
      <c r="AR465" s="47"/>
      <c r="AS465" s="47"/>
    </row>
    <row r="466" spans="1:45" s="7" customFormat="1" ht="15" customHeight="1">
      <c r="A466" s="566" t="s">
        <v>1584</v>
      </c>
      <c r="B466" s="534" t="s">
        <v>785</v>
      </c>
      <c r="C466" s="803" t="s">
        <v>338</v>
      </c>
      <c r="D466" s="803" t="s">
        <v>339</v>
      </c>
      <c r="E466" s="780" t="s">
        <v>95</v>
      </c>
      <c r="F466" s="780" t="s">
        <v>385</v>
      </c>
      <c r="G466" s="950">
        <v>5304</v>
      </c>
      <c r="H466" s="430">
        <v>1914</v>
      </c>
      <c r="I466" s="799">
        <v>331100</v>
      </c>
      <c r="J466" s="673">
        <v>119500</v>
      </c>
      <c r="K466" s="943"/>
      <c r="L466" s="954">
        <f t="shared" si="204"/>
        <v>0</v>
      </c>
      <c r="M466" s="802">
        <f t="shared" ref="M466" si="225">G466*(100%-$H$3)</f>
        <v>5304</v>
      </c>
      <c r="N466" s="584">
        <f t="shared" si="203"/>
        <v>1914</v>
      </c>
      <c r="O466" s="945">
        <f t="shared" ref="O466" si="226">K466*M466</f>
        <v>0</v>
      </c>
      <c r="P466" s="537" t="s">
        <v>115</v>
      </c>
      <c r="Q466" s="528">
        <v>0.31919999999999998</v>
      </c>
      <c r="R466" s="504">
        <v>32</v>
      </c>
      <c r="S466" s="47"/>
      <c r="T466" s="47"/>
      <c r="U466" s="74"/>
      <c r="V466" s="47"/>
      <c r="W466" s="47"/>
      <c r="X466" s="47"/>
      <c r="Y466" s="47"/>
      <c r="Z466" s="47"/>
      <c r="AA466" s="47"/>
      <c r="AB466" s="47"/>
      <c r="AC466" s="47"/>
      <c r="AD466" s="47"/>
      <c r="AE466" s="47"/>
      <c r="AF466" s="47"/>
      <c r="AG466" s="47"/>
      <c r="AH466" s="47"/>
      <c r="AI466" s="47"/>
      <c r="AJ466" s="47"/>
      <c r="AK466" s="47"/>
      <c r="AL466" s="47"/>
      <c r="AM466" s="47"/>
      <c r="AN466" s="47"/>
      <c r="AO466" s="47"/>
      <c r="AP466" s="47"/>
      <c r="AQ466" s="47"/>
      <c r="AR466" s="47"/>
      <c r="AS466" s="47"/>
    </row>
    <row r="467" spans="1:45" s="7" customFormat="1" ht="15" customHeight="1">
      <c r="A467" s="948" t="s">
        <v>1479</v>
      </c>
      <c r="B467" s="534" t="s">
        <v>703</v>
      </c>
      <c r="C467" s="804"/>
      <c r="D467" s="804"/>
      <c r="E467" s="780"/>
      <c r="F467" s="780"/>
      <c r="G467" s="951"/>
      <c r="H467" s="430">
        <v>3030</v>
      </c>
      <c r="I467" s="800"/>
      <c r="J467" s="673">
        <v>189100</v>
      </c>
      <c r="K467" s="953"/>
      <c r="L467" s="955"/>
      <c r="M467" s="802"/>
      <c r="N467" s="584">
        <f t="shared" si="203"/>
        <v>3030</v>
      </c>
      <c r="O467" s="946"/>
      <c r="P467" s="537" t="s">
        <v>389</v>
      </c>
      <c r="Q467" s="528">
        <v>0.23699999999999999</v>
      </c>
      <c r="R467" s="504">
        <v>60</v>
      </c>
      <c r="S467" s="47"/>
      <c r="T467" s="47"/>
      <c r="U467" s="74"/>
      <c r="V467" s="47"/>
      <c r="W467" s="47"/>
      <c r="X467" s="47"/>
      <c r="Y467" s="47"/>
      <c r="Z467" s="47"/>
      <c r="AA467" s="47"/>
      <c r="AB467" s="47"/>
      <c r="AC467" s="47"/>
      <c r="AD467" s="47"/>
      <c r="AE467" s="47"/>
      <c r="AF467" s="47"/>
      <c r="AG467" s="47"/>
      <c r="AH467" s="47"/>
      <c r="AI467" s="47"/>
      <c r="AJ467" s="47"/>
      <c r="AK467" s="47"/>
      <c r="AL467" s="47"/>
      <c r="AM467" s="47"/>
      <c r="AN467" s="47"/>
      <c r="AO467" s="47"/>
      <c r="AP467" s="47"/>
      <c r="AQ467" s="47"/>
      <c r="AR467" s="47"/>
      <c r="AS467" s="47"/>
    </row>
    <row r="468" spans="1:45" s="7" customFormat="1" ht="15" customHeight="1">
      <c r="A468" s="949"/>
      <c r="B468" s="534" t="s">
        <v>1237</v>
      </c>
      <c r="C468" s="804"/>
      <c r="D468" s="804"/>
      <c r="E468" s="780"/>
      <c r="F468" s="780"/>
      <c r="G468" s="952"/>
      <c r="H468" s="430">
        <v>360</v>
      </c>
      <c r="I468" s="801"/>
      <c r="J468" s="673">
        <v>22500</v>
      </c>
      <c r="K468" s="944"/>
      <c r="L468" s="956"/>
      <c r="M468" s="802"/>
      <c r="N468" s="584">
        <f t="shared" si="203"/>
        <v>360</v>
      </c>
      <c r="O468" s="947"/>
      <c r="P468" s="537" t="s">
        <v>225</v>
      </c>
      <c r="Q468" s="528">
        <v>0.14199999999999999</v>
      </c>
      <c r="R468" s="504">
        <v>10.5</v>
      </c>
      <c r="S468" s="47"/>
      <c r="T468" s="47"/>
      <c r="U468" s="74"/>
      <c r="V468" s="47"/>
      <c r="W468" s="47"/>
      <c r="X468" s="47"/>
      <c r="Y468" s="47"/>
      <c r="Z468" s="47"/>
      <c r="AA468" s="47"/>
      <c r="AB468" s="47"/>
      <c r="AC468" s="47"/>
      <c r="AD468" s="47"/>
      <c r="AE468" s="47"/>
      <c r="AF468" s="47"/>
      <c r="AG468" s="47"/>
      <c r="AH468" s="47"/>
      <c r="AI468" s="47"/>
      <c r="AJ468" s="47"/>
      <c r="AK468" s="47"/>
      <c r="AL468" s="47"/>
      <c r="AM468" s="47"/>
      <c r="AN468" s="47"/>
      <c r="AO468" s="47"/>
      <c r="AP468" s="47"/>
      <c r="AQ468" s="47"/>
      <c r="AR468" s="47"/>
      <c r="AS468" s="47"/>
    </row>
    <row r="469" spans="1:45" s="7" customFormat="1" ht="15" customHeight="1">
      <c r="A469" s="566" t="s">
        <v>1587</v>
      </c>
      <c r="B469" s="534" t="s">
        <v>785</v>
      </c>
      <c r="C469" s="803" t="s">
        <v>338</v>
      </c>
      <c r="D469" s="803" t="s">
        <v>339</v>
      </c>
      <c r="E469" s="780" t="s">
        <v>95</v>
      </c>
      <c r="F469" s="780" t="s">
        <v>385</v>
      </c>
      <c r="G469" s="950">
        <v>5243</v>
      </c>
      <c r="H469" s="430">
        <v>1914</v>
      </c>
      <c r="I469" s="799">
        <v>327300</v>
      </c>
      <c r="J469" s="673">
        <v>119500</v>
      </c>
      <c r="K469" s="943"/>
      <c r="L469" s="954">
        <f t="shared" si="204"/>
        <v>0</v>
      </c>
      <c r="M469" s="802">
        <f t="shared" ref="M469" si="227">G469*(100%-$H$3)</f>
        <v>5243</v>
      </c>
      <c r="N469" s="584">
        <f t="shared" si="203"/>
        <v>1914</v>
      </c>
      <c r="O469" s="945">
        <f t="shared" ref="O469" si="228">K469*M469</f>
        <v>0</v>
      </c>
      <c r="P469" s="537" t="s">
        <v>115</v>
      </c>
      <c r="Q469" s="528">
        <v>0.31919999999999998</v>
      </c>
      <c r="R469" s="504">
        <v>32</v>
      </c>
      <c r="S469" s="47"/>
      <c r="T469" s="47"/>
      <c r="U469" s="74"/>
      <c r="V469" s="47"/>
      <c r="W469" s="47"/>
      <c r="X469" s="47"/>
      <c r="Y469" s="47"/>
      <c r="Z469" s="47"/>
      <c r="AA469" s="47"/>
      <c r="AB469" s="47"/>
      <c r="AC469" s="47"/>
      <c r="AD469" s="47"/>
      <c r="AE469" s="47"/>
      <c r="AF469" s="47"/>
      <c r="AG469" s="47"/>
      <c r="AH469" s="47"/>
      <c r="AI469" s="47"/>
      <c r="AJ469" s="47"/>
      <c r="AK469" s="47"/>
      <c r="AL469" s="47"/>
      <c r="AM469" s="47"/>
      <c r="AN469" s="47"/>
      <c r="AO469" s="47"/>
      <c r="AP469" s="47"/>
      <c r="AQ469" s="47"/>
      <c r="AR469" s="47"/>
      <c r="AS469" s="47"/>
    </row>
    <row r="470" spans="1:45" s="7" customFormat="1" ht="15" customHeight="1">
      <c r="A470" s="948" t="s">
        <v>1480</v>
      </c>
      <c r="B470" s="534" t="s">
        <v>1560</v>
      </c>
      <c r="C470" s="804"/>
      <c r="D470" s="804"/>
      <c r="E470" s="780"/>
      <c r="F470" s="780"/>
      <c r="G470" s="951"/>
      <c r="H470" s="430">
        <v>2969</v>
      </c>
      <c r="I470" s="800"/>
      <c r="J470" s="673">
        <v>185300</v>
      </c>
      <c r="K470" s="953"/>
      <c r="L470" s="955"/>
      <c r="M470" s="802"/>
      <c r="N470" s="584">
        <f t="shared" si="203"/>
        <v>2969</v>
      </c>
      <c r="O470" s="946"/>
      <c r="P470" s="537" t="s">
        <v>389</v>
      </c>
      <c r="Q470" s="528">
        <v>0.23699999999999999</v>
      </c>
      <c r="R470" s="504">
        <v>60</v>
      </c>
      <c r="S470" s="47"/>
      <c r="T470" s="47"/>
      <c r="U470" s="74"/>
      <c r="V470" s="47"/>
      <c r="W470" s="47"/>
      <c r="X470" s="47"/>
      <c r="Y470" s="47"/>
      <c r="Z470" s="47"/>
      <c r="AA470" s="47"/>
      <c r="AB470" s="47"/>
      <c r="AC470" s="47"/>
      <c r="AD470" s="47"/>
      <c r="AE470" s="47"/>
      <c r="AF470" s="47"/>
      <c r="AG470" s="47"/>
      <c r="AH470" s="47"/>
      <c r="AI470" s="47"/>
      <c r="AJ470" s="47"/>
      <c r="AK470" s="47"/>
      <c r="AL470" s="47"/>
      <c r="AM470" s="47"/>
      <c r="AN470" s="47"/>
      <c r="AO470" s="47"/>
      <c r="AP470" s="47"/>
      <c r="AQ470" s="47"/>
      <c r="AR470" s="47"/>
      <c r="AS470" s="47"/>
    </row>
    <row r="471" spans="1:45" s="7" customFormat="1" ht="15" customHeight="1">
      <c r="A471" s="949"/>
      <c r="B471" s="534" t="s">
        <v>1237</v>
      </c>
      <c r="C471" s="804"/>
      <c r="D471" s="804"/>
      <c r="E471" s="780"/>
      <c r="F471" s="780"/>
      <c r="G471" s="952"/>
      <c r="H471" s="430">
        <v>360</v>
      </c>
      <c r="I471" s="801"/>
      <c r="J471" s="673">
        <v>22500</v>
      </c>
      <c r="K471" s="944"/>
      <c r="L471" s="956"/>
      <c r="M471" s="802"/>
      <c r="N471" s="584">
        <f t="shared" si="203"/>
        <v>360</v>
      </c>
      <c r="O471" s="947"/>
      <c r="P471" s="537" t="s">
        <v>225</v>
      </c>
      <c r="Q471" s="528">
        <v>0.14199999999999999</v>
      </c>
      <c r="R471" s="504">
        <v>10.5</v>
      </c>
      <c r="S471" s="47"/>
      <c r="T471" s="47"/>
      <c r="U471" s="74"/>
      <c r="V471" s="47"/>
      <c r="W471" s="47"/>
      <c r="X471" s="47"/>
      <c r="Y471" s="47"/>
      <c r="Z471" s="47"/>
      <c r="AA471" s="47"/>
      <c r="AB471" s="47"/>
      <c r="AC471" s="47"/>
      <c r="AD471" s="47"/>
      <c r="AE471" s="47"/>
      <c r="AF471" s="47"/>
      <c r="AG471" s="47"/>
      <c r="AH471" s="47"/>
      <c r="AI471" s="47"/>
      <c r="AJ471" s="47"/>
      <c r="AK471" s="47"/>
      <c r="AL471" s="47"/>
      <c r="AM471" s="47"/>
      <c r="AN471" s="47"/>
      <c r="AO471" s="47"/>
      <c r="AP471" s="47"/>
      <c r="AQ471" s="47"/>
      <c r="AR471" s="47"/>
      <c r="AS471" s="47"/>
    </row>
    <row r="472" spans="1:45" s="7" customFormat="1" ht="15" customHeight="1">
      <c r="A472" s="566" t="s">
        <v>1589</v>
      </c>
      <c r="B472" s="534" t="s">
        <v>785</v>
      </c>
      <c r="C472" s="803" t="s">
        <v>338</v>
      </c>
      <c r="D472" s="803" t="s">
        <v>339</v>
      </c>
      <c r="E472" s="780" t="s">
        <v>95</v>
      </c>
      <c r="F472" s="780" t="s">
        <v>385</v>
      </c>
      <c r="G472" s="950">
        <v>5157</v>
      </c>
      <c r="H472" s="430">
        <v>1914</v>
      </c>
      <c r="I472" s="799">
        <v>321900</v>
      </c>
      <c r="J472" s="673">
        <v>119500</v>
      </c>
      <c r="K472" s="943"/>
      <c r="L472" s="954">
        <f t="shared" si="204"/>
        <v>0</v>
      </c>
      <c r="M472" s="802">
        <f t="shared" ref="M472" si="229">G472*(100%-$H$3)</f>
        <v>5157</v>
      </c>
      <c r="N472" s="584">
        <f t="shared" si="203"/>
        <v>1914</v>
      </c>
      <c r="O472" s="945">
        <f t="shared" ref="O472" si="230">K472*M472</f>
        <v>0</v>
      </c>
      <c r="P472" s="537" t="s">
        <v>115</v>
      </c>
      <c r="Q472" s="528">
        <v>0.31919999999999998</v>
      </c>
      <c r="R472" s="504">
        <v>32</v>
      </c>
      <c r="S472" s="47"/>
      <c r="T472" s="47"/>
      <c r="U472" s="74"/>
      <c r="V472" s="47"/>
      <c r="W472" s="47"/>
      <c r="X472" s="47"/>
      <c r="Y472" s="47"/>
      <c r="Z472" s="47"/>
      <c r="AA472" s="47"/>
      <c r="AB472" s="47"/>
      <c r="AC472" s="47"/>
      <c r="AD472" s="47"/>
      <c r="AE472" s="47"/>
      <c r="AF472" s="47"/>
      <c r="AG472" s="47"/>
      <c r="AH472" s="47"/>
      <c r="AI472" s="47"/>
      <c r="AJ472" s="47"/>
      <c r="AK472" s="47"/>
      <c r="AL472" s="47"/>
      <c r="AM472" s="47"/>
      <c r="AN472" s="47"/>
      <c r="AO472" s="47"/>
      <c r="AP472" s="47"/>
      <c r="AQ472" s="47"/>
      <c r="AR472" s="47"/>
      <c r="AS472" s="47"/>
    </row>
    <row r="473" spans="1:45" s="7" customFormat="1" ht="15" customHeight="1">
      <c r="A473" s="948" t="s">
        <v>1481</v>
      </c>
      <c r="B473" s="534" t="s">
        <v>1574</v>
      </c>
      <c r="C473" s="804"/>
      <c r="D473" s="804"/>
      <c r="E473" s="780"/>
      <c r="F473" s="780"/>
      <c r="G473" s="951"/>
      <c r="H473" s="430">
        <v>2883</v>
      </c>
      <c r="I473" s="800"/>
      <c r="J473" s="673">
        <v>179900</v>
      </c>
      <c r="K473" s="953"/>
      <c r="L473" s="955"/>
      <c r="M473" s="802"/>
      <c r="N473" s="584">
        <f t="shared" si="203"/>
        <v>2883</v>
      </c>
      <c r="O473" s="946"/>
      <c r="P473" s="537" t="s">
        <v>389</v>
      </c>
      <c r="Q473" s="528">
        <v>0.23699999999999999</v>
      </c>
      <c r="R473" s="504">
        <v>60</v>
      </c>
      <c r="S473" s="47"/>
      <c r="T473" s="47"/>
      <c r="U473" s="74"/>
      <c r="V473" s="47"/>
      <c r="W473" s="47"/>
      <c r="X473" s="47"/>
      <c r="Y473" s="47"/>
      <c r="Z473" s="47"/>
      <c r="AA473" s="47"/>
      <c r="AB473" s="47"/>
      <c r="AC473" s="47"/>
      <c r="AD473" s="47"/>
      <c r="AE473" s="47"/>
      <c r="AF473" s="47"/>
      <c r="AG473" s="47"/>
      <c r="AH473" s="47"/>
      <c r="AI473" s="47"/>
      <c r="AJ473" s="47"/>
      <c r="AK473" s="47"/>
      <c r="AL473" s="47"/>
      <c r="AM473" s="47"/>
      <c r="AN473" s="47"/>
      <c r="AO473" s="47"/>
      <c r="AP473" s="47"/>
      <c r="AQ473" s="47"/>
      <c r="AR473" s="47"/>
      <c r="AS473" s="47"/>
    </row>
    <row r="474" spans="1:45" s="7" customFormat="1" ht="15" customHeight="1">
      <c r="A474" s="949"/>
      <c r="B474" s="534" t="s">
        <v>1237</v>
      </c>
      <c r="C474" s="804"/>
      <c r="D474" s="804"/>
      <c r="E474" s="780"/>
      <c r="F474" s="780"/>
      <c r="G474" s="952"/>
      <c r="H474" s="430">
        <v>360</v>
      </c>
      <c r="I474" s="801"/>
      <c r="J474" s="673">
        <v>22500</v>
      </c>
      <c r="K474" s="944"/>
      <c r="L474" s="956"/>
      <c r="M474" s="802"/>
      <c r="N474" s="584">
        <f t="shared" si="203"/>
        <v>360</v>
      </c>
      <c r="O474" s="947"/>
      <c r="P474" s="537" t="s">
        <v>225</v>
      </c>
      <c r="Q474" s="528">
        <v>0.14199999999999999</v>
      </c>
      <c r="R474" s="504">
        <v>10.5</v>
      </c>
      <c r="S474" s="47"/>
      <c r="T474" s="47"/>
      <c r="U474" s="74"/>
      <c r="V474" s="47"/>
      <c r="W474" s="47"/>
      <c r="X474" s="47"/>
      <c r="Y474" s="47"/>
      <c r="Z474" s="47"/>
      <c r="AA474" s="47"/>
      <c r="AB474" s="47"/>
      <c r="AC474" s="47"/>
      <c r="AD474" s="47"/>
      <c r="AE474" s="47"/>
      <c r="AF474" s="47"/>
      <c r="AG474" s="47"/>
      <c r="AH474" s="47"/>
      <c r="AI474" s="47"/>
      <c r="AJ474" s="47"/>
      <c r="AK474" s="47"/>
      <c r="AL474" s="47"/>
      <c r="AM474" s="47"/>
      <c r="AN474" s="47"/>
      <c r="AO474" s="47"/>
      <c r="AP474" s="47"/>
      <c r="AQ474" s="47"/>
      <c r="AR474" s="47"/>
      <c r="AS474" s="47"/>
    </row>
    <row r="475" spans="1:45" s="7" customFormat="1" ht="15" customHeight="1">
      <c r="A475" s="566" t="s">
        <v>1585</v>
      </c>
      <c r="B475" s="534" t="s">
        <v>787</v>
      </c>
      <c r="C475" s="803" t="s">
        <v>340</v>
      </c>
      <c r="D475" s="803" t="s">
        <v>341</v>
      </c>
      <c r="E475" s="780" t="s">
        <v>387</v>
      </c>
      <c r="F475" s="780" t="s">
        <v>388</v>
      </c>
      <c r="G475" s="950">
        <v>5647</v>
      </c>
      <c r="H475" s="430">
        <v>1989</v>
      </c>
      <c r="I475" s="799">
        <v>352500</v>
      </c>
      <c r="J475" s="673">
        <v>124200</v>
      </c>
      <c r="K475" s="943"/>
      <c r="L475" s="954">
        <f t="shared" si="204"/>
        <v>0</v>
      </c>
      <c r="M475" s="802">
        <f t="shared" ref="M475" si="231">G475*(100%-$H$3)</f>
        <v>5647</v>
      </c>
      <c r="N475" s="584">
        <f t="shared" si="203"/>
        <v>1989</v>
      </c>
      <c r="O475" s="945">
        <f t="shared" ref="O475" si="232">K475*M475</f>
        <v>0</v>
      </c>
      <c r="P475" s="537" t="s">
        <v>115</v>
      </c>
      <c r="Q475" s="528">
        <v>0.31919999999999998</v>
      </c>
      <c r="R475" s="504">
        <v>34</v>
      </c>
      <c r="S475" s="47"/>
      <c r="T475" s="47"/>
      <c r="U475" s="74"/>
      <c r="V475" s="47"/>
      <c r="W475" s="47"/>
      <c r="X475" s="47"/>
      <c r="Y475" s="47"/>
      <c r="Z475" s="47"/>
      <c r="AA475" s="47"/>
      <c r="AB475" s="47"/>
      <c r="AC475" s="47"/>
      <c r="AD475" s="47"/>
      <c r="AE475" s="47"/>
      <c r="AF475" s="47"/>
      <c r="AG475" s="47"/>
      <c r="AH475" s="47"/>
      <c r="AI475" s="47"/>
      <c r="AJ475" s="47"/>
      <c r="AK475" s="47"/>
      <c r="AL475" s="47"/>
      <c r="AM475" s="47"/>
      <c r="AN475" s="47"/>
      <c r="AO475" s="47"/>
      <c r="AP475" s="47"/>
      <c r="AQ475" s="47"/>
      <c r="AR475" s="47"/>
      <c r="AS475" s="47"/>
    </row>
    <row r="476" spans="1:45" s="7" customFormat="1" ht="15" customHeight="1">
      <c r="A476" s="948" t="s">
        <v>1479</v>
      </c>
      <c r="B476" s="534" t="s">
        <v>705</v>
      </c>
      <c r="C476" s="804"/>
      <c r="D476" s="804"/>
      <c r="E476" s="780"/>
      <c r="F476" s="780"/>
      <c r="G476" s="951"/>
      <c r="H476" s="430">
        <v>3298</v>
      </c>
      <c r="I476" s="800"/>
      <c r="J476" s="673">
        <v>205800</v>
      </c>
      <c r="K476" s="953"/>
      <c r="L476" s="955"/>
      <c r="M476" s="802"/>
      <c r="N476" s="584">
        <f t="shared" si="203"/>
        <v>3298</v>
      </c>
      <c r="O476" s="946"/>
      <c r="P476" s="537" t="s">
        <v>389</v>
      </c>
      <c r="Q476" s="528">
        <v>0.23699999999999999</v>
      </c>
      <c r="R476" s="504">
        <v>60</v>
      </c>
      <c r="S476" s="47"/>
      <c r="T476" s="47"/>
      <c r="U476" s="74"/>
      <c r="V476" s="47"/>
      <c r="W476" s="47"/>
      <c r="X476" s="47"/>
      <c r="Y476" s="47"/>
      <c r="Z476" s="47"/>
      <c r="AA476" s="47"/>
      <c r="AB476" s="47"/>
      <c r="AC476" s="47"/>
      <c r="AD476" s="47"/>
      <c r="AE476" s="47"/>
      <c r="AF476" s="47"/>
      <c r="AG476" s="47"/>
      <c r="AH476" s="47"/>
      <c r="AI476" s="47"/>
      <c r="AJ476" s="47"/>
      <c r="AK476" s="47"/>
      <c r="AL476" s="47"/>
      <c r="AM476" s="47"/>
      <c r="AN476" s="47"/>
      <c r="AO476" s="47"/>
      <c r="AP476" s="47"/>
      <c r="AQ476" s="47"/>
      <c r="AR476" s="47"/>
      <c r="AS476" s="47"/>
    </row>
    <row r="477" spans="1:45" s="7" customFormat="1" ht="15" customHeight="1">
      <c r="A477" s="949"/>
      <c r="B477" s="534" t="s">
        <v>1237</v>
      </c>
      <c r="C477" s="804"/>
      <c r="D477" s="804"/>
      <c r="E477" s="780"/>
      <c r="F477" s="780"/>
      <c r="G477" s="952"/>
      <c r="H477" s="430">
        <v>360</v>
      </c>
      <c r="I477" s="801"/>
      <c r="J477" s="673">
        <v>22500</v>
      </c>
      <c r="K477" s="944"/>
      <c r="L477" s="956"/>
      <c r="M477" s="802"/>
      <c r="N477" s="584">
        <f t="shared" si="203"/>
        <v>360</v>
      </c>
      <c r="O477" s="947"/>
      <c r="P477" s="537" t="s">
        <v>225</v>
      </c>
      <c r="Q477" s="528">
        <v>0.14199999999999999</v>
      </c>
      <c r="R477" s="504">
        <v>10.5</v>
      </c>
      <c r="S477" s="47"/>
      <c r="T477" s="47"/>
      <c r="U477" s="74"/>
      <c r="V477" s="47"/>
      <c r="W477" s="47"/>
      <c r="X477" s="47"/>
      <c r="Y477" s="47"/>
      <c r="Z477" s="47"/>
      <c r="AA477" s="47"/>
      <c r="AB477" s="47"/>
      <c r="AC477" s="47"/>
      <c r="AD477" s="47"/>
      <c r="AE477" s="47"/>
      <c r="AF477" s="47"/>
      <c r="AG477" s="47"/>
      <c r="AH477" s="47"/>
      <c r="AI477" s="47"/>
      <c r="AJ477" s="47"/>
      <c r="AK477" s="47"/>
      <c r="AL477" s="47"/>
      <c r="AM477" s="47"/>
      <c r="AN477" s="47"/>
      <c r="AO477" s="47"/>
      <c r="AP477" s="47"/>
      <c r="AQ477" s="47"/>
      <c r="AR477" s="47"/>
      <c r="AS477" s="47"/>
    </row>
    <row r="478" spans="1:45" s="7" customFormat="1" ht="15" customHeight="1">
      <c r="A478" s="566" t="s">
        <v>1600</v>
      </c>
      <c r="B478" s="534" t="s">
        <v>787</v>
      </c>
      <c r="C478" s="803" t="s">
        <v>340</v>
      </c>
      <c r="D478" s="803" t="s">
        <v>341</v>
      </c>
      <c r="E478" s="780" t="s">
        <v>387</v>
      </c>
      <c r="F478" s="780" t="s">
        <v>388</v>
      </c>
      <c r="G478" s="950">
        <v>5586</v>
      </c>
      <c r="H478" s="430">
        <v>1989</v>
      </c>
      <c r="I478" s="799">
        <v>348700</v>
      </c>
      <c r="J478" s="673">
        <v>124200</v>
      </c>
      <c r="K478" s="943"/>
      <c r="L478" s="954">
        <f t="shared" si="204"/>
        <v>0</v>
      </c>
      <c r="M478" s="802">
        <f t="shared" ref="M478" si="233">G478*(100%-$H$3)</f>
        <v>5586</v>
      </c>
      <c r="N478" s="584">
        <f t="shared" si="203"/>
        <v>1989</v>
      </c>
      <c r="O478" s="945">
        <f t="shared" ref="O478" si="234">K478*M478</f>
        <v>0</v>
      </c>
      <c r="P478" s="537" t="s">
        <v>115</v>
      </c>
      <c r="Q478" s="528">
        <v>0.31919999999999998</v>
      </c>
      <c r="R478" s="504">
        <v>34</v>
      </c>
      <c r="S478" s="47"/>
      <c r="T478" s="47"/>
      <c r="U478" s="74"/>
      <c r="V478" s="47"/>
      <c r="W478" s="47"/>
      <c r="X478" s="47"/>
      <c r="Y478" s="47"/>
      <c r="Z478" s="47"/>
      <c r="AA478" s="47"/>
      <c r="AB478" s="47"/>
      <c r="AC478" s="47"/>
      <c r="AD478" s="47"/>
      <c r="AE478" s="47"/>
      <c r="AF478" s="47"/>
      <c r="AG478" s="47"/>
      <c r="AH478" s="47"/>
      <c r="AI478" s="47"/>
      <c r="AJ478" s="47"/>
      <c r="AK478" s="47"/>
      <c r="AL478" s="47"/>
      <c r="AM478" s="47"/>
      <c r="AN478" s="47"/>
      <c r="AO478" s="47"/>
      <c r="AP478" s="47"/>
      <c r="AQ478" s="47"/>
      <c r="AR478" s="47"/>
      <c r="AS478" s="47"/>
    </row>
    <row r="479" spans="1:45" s="7" customFormat="1" ht="15" customHeight="1">
      <c r="A479" s="948" t="s">
        <v>1480</v>
      </c>
      <c r="B479" s="534" t="s">
        <v>1562</v>
      </c>
      <c r="C479" s="804"/>
      <c r="D479" s="804"/>
      <c r="E479" s="780"/>
      <c r="F479" s="780"/>
      <c r="G479" s="951"/>
      <c r="H479" s="430">
        <v>3237</v>
      </c>
      <c r="I479" s="800"/>
      <c r="J479" s="673">
        <v>202000</v>
      </c>
      <c r="K479" s="953"/>
      <c r="L479" s="955"/>
      <c r="M479" s="802"/>
      <c r="N479" s="584">
        <f t="shared" si="203"/>
        <v>3237</v>
      </c>
      <c r="O479" s="946"/>
      <c r="P479" s="537" t="s">
        <v>389</v>
      </c>
      <c r="Q479" s="528">
        <v>0.23699999999999999</v>
      </c>
      <c r="R479" s="504">
        <v>60</v>
      </c>
      <c r="S479" s="47"/>
      <c r="T479" s="47"/>
      <c r="U479" s="74"/>
      <c r="V479" s="47"/>
      <c r="W479" s="47"/>
      <c r="X479" s="47"/>
      <c r="Y479" s="47"/>
      <c r="Z479" s="47"/>
      <c r="AA479" s="47"/>
      <c r="AB479" s="47"/>
      <c r="AC479" s="47"/>
      <c r="AD479" s="47"/>
      <c r="AE479" s="47"/>
      <c r="AF479" s="47"/>
      <c r="AG479" s="47"/>
      <c r="AH479" s="47"/>
      <c r="AI479" s="47"/>
      <c r="AJ479" s="47"/>
      <c r="AK479" s="47"/>
      <c r="AL479" s="47"/>
      <c r="AM479" s="47"/>
      <c r="AN479" s="47"/>
      <c r="AO479" s="47"/>
      <c r="AP479" s="47"/>
      <c r="AQ479" s="47"/>
      <c r="AR479" s="47"/>
      <c r="AS479" s="47"/>
    </row>
    <row r="480" spans="1:45" s="7" customFormat="1" ht="15" customHeight="1">
      <c r="A480" s="949"/>
      <c r="B480" s="534" t="s">
        <v>1237</v>
      </c>
      <c r="C480" s="804"/>
      <c r="D480" s="804"/>
      <c r="E480" s="780"/>
      <c r="F480" s="780"/>
      <c r="G480" s="952"/>
      <c r="H480" s="430">
        <v>360</v>
      </c>
      <c r="I480" s="801"/>
      <c r="J480" s="673">
        <v>22500</v>
      </c>
      <c r="K480" s="944"/>
      <c r="L480" s="956"/>
      <c r="M480" s="802"/>
      <c r="N480" s="584">
        <f t="shared" si="203"/>
        <v>360</v>
      </c>
      <c r="O480" s="947"/>
      <c r="P480" s="537" t="s">
        <v>225</v>
      </c>
      <c r="Q480" s="528">
        <v>0.14199999999999999</v>
      </c>
      <c r="R480" s="504">
        <v>10.5</v>
      </c>
      <c r="S480" s="47"/>
      <c r="T480" s="47"/>
      <c r="U480" s="74"/>
      <c r="V480" s="47"/>
      <c r="W480" s="47"/>
      <c r="X480" s="47"/>
      <c r="Y480" s="47"/>
      <c r="Z480" s="47"/>
      <c r="AA480" s="47"/>
      <c r="AB480" s="47"/>
      <c r="AC480" s="47"/>
      <c r="AD480" s="47"/>
      <c r="AE480" s="47"/>
      <c r="AF480" s="47"/>
      <c r="AG480" s="47"/>
      <c r="AH480" s="47"/>
      <c r="AI480" s="47"/>
      <c r="AJ480" s="47"/>
      <c r="AK480" s="47"/>
      <c r="AL480" s="47"/>
      <c r="AM480" s="47"/>
      <c r="AN480" s="47"/>
      <c r="AO480" s="47"/>
      <c r="AP480" s="47"/>
      <c r="AQ480" s="47"/>
      <c r="AR480" s="47"/>
      <c r="AS480" s="47"/>
    </row>
    <row r="481" spans="1:45" s="7" customFormat="1" ht="15" customHeight="1">
      <c r="A481" s="566" t="s">
        <v>1613</v>
      </c>
      <c r="B481" s="534" t="s">
        <v>787</v>
      </c>
      <c r="C481" s="803" t="s">
        <v>340</v>
      </c>
      <c r="D481" s="803" t="s">
        <v>341</v>
      </c>
      <c r="E481" s="780" t="s">
        <v>387</v>
      </c>
      <c r="F481" s="780" t="s">
        <v>388</v>
      </c>
      <c r="G481" s="950">
        <v>5500</v>
      </c>
      <c r="H481" s="430">
        <v>1989</v>
      </c>
      <c r="I481" s="799">
        <v>343400</v>
      </c>
      <c r="J481" s="673">
        <v>124200</v>
      </c>
      <c r="K481" s="943"/>
      <c r="L481" s="954">
        <f t="shared" si="204"/>
        <v>0</v>
      </c>
      <c r="M481" s="802">
        <f t="shared" ref="M481" si="235">G481*(100%-$H$3)</f>
        <v>5500</v>
      </c>
      <c r="N481" s="584">
        <f t="shared" si="203"/>
        <v>1989</v>
      </c>
      <c r="O481" s="945">
        <f t="shared" ref="O481" si="236">K481*M481</f>
        <v>0</v>
      </c>
      <c r="P481" s="537" t="s">
        <v>115</v>
      </c>
      <c r="Q481" s="528">
        <v>0.31919999999999998</v>
      </c>
      <c r="R481" s="504">
        <v>34</v>
      </c>
      <c r="S481" s="47"/>
      <c r="T481" s="47"/>
      <c r="U481" s="74"/>
      <c r="V481" s="47"/>
      <c r="W481" s="47"/>
      <c r="X481" s="47"/>
      <c r="Y481" s="47"/>
      <c r="Z481" s="47"/>
      <c r="AA481" s="47"/>
      <c r="AB481" s="47"/>
      <c r="AC481" s="47"/>
      <c r="AD481" s="47"/>
      <c r="AE481" s="47"/>
      <c r="AF481" s="47"/>
      <c r="AG481" s="47"/>
      <c r="AH481" s="47"/>
      <c r="AI481" s="47"/>
      <c r="AJ481" s="47"/>
      <c r="AK481" s="47"/>
      <c r="AL481" s="47"/>
      <c r="AM481" s="47"/>
      <c r="AN481" s="47"/>
      <c r="AO481" s="47"/>
      <c r="AP481" s="47"/>
      <c r="AQ481" s="47"/>
      <c r="AR481" s="47"/>
      <c r="AS481" s="47"/>
    </row>
    <row r="482" spans="1:45" s="7" customFormat="1" ht="15" customHeight="1">
      <c r="A482" s="948" t="s">
        <v>1481</v>
      </c>
      <c r="B482" s="534" t="s">
        <v>706</v>
      </c>
      <c r="C482" s="804"/>
      <c r="D482" s="804"/>
      <c r="E482" s="780"/>
      <c r="F482" s="780"/>
      <c r="G482" s="951"/>
      <c r="H482" s="430">
        <v>3151</v>
      </c>
      <c r="I482" s="800"/>
      <c r="J482" s="673">
        <v>196700</v>
      </c>
      <c r="K482" s="953"/>
      <c r="L482" s="955"/>
      <c r="M482" s="802"/>
      <c r="N482" s="584">
        <f t="shared" si="203"/>
        <v>3151</v>
      </c>
      <c r="O482" s="946"/>
      <c r="P482" s="537" t="s">
        <v>389</v>
      </c>
      <c r="Q482" s="528">
        <v>0.23699999999999999</v>
      </c>
      <c r="R482" s="504">
        <v>60</v>
      </c>
      <c r="S482" s="47"/>
      <c r="T482" s="47"/>
      <c r="U482" s="74"/>
      <c r="V482" s="47"/>
      <c r="W482" s="47"/>
      <c r="X482" s="47"/>
      <c r="Y482" s="47"/>
      <c r="Z482" s="47"/>
      <c r="AA482" s="47"/>
      <c r="AB482" s="47"/>
      <c r="AC482" s="47"/>
      <c r="AD482" s="47"/>
      <c r="AE482" s="47"/>
      <c r="AF482" s="47"/>
      <c r="AG482" s="47"/>
      <c r="AH482" s="47"/>
      <c r="AI482" s="47"/>
      <c r="AJ482" s="47"/>
      <c r="AK482" s="47"/>
      <c r="AL482" s="47"/>
      <c r="AM482" s="47"/>
      <c r="AN482" s="47"/>
      <c r="AO482" s="47"/>
      <c r="AP482" s="47"/>
      <c r="AQ482" s="47"/>
      <c r="AR482" s="47"/>
      <c r="AS482" s="47"/>
    </row>
    <row r="483" spans="1:45" s="7" customFormat="1" ht="15" customHeight="1">
      <c r="A483" s="949"/>
      <c r="B483" s="534" t="s">
        <v>1237</v>
      </c>
      <c r="C483" s="804"/>
      <c r="D483" s="804"/>
      <c r="E483" s="780"/>
      <c r="F483" s="780"/>
      <c r="G483" s="952"/>
      <c r="H483" s="430">
        <v>360</v>
      </c>
      <c r="I483" s="801"/>
      <c r="J483" s="673">
        <v>22500</v>
      </c>
      <c r="K483" s="944"/>
      <c r="L483" s="956"/>
      <c r="M483" s="802"/>
      <c r="N483" s="584">
        <f t="shared" si="203"/>
        <v>360</v>
      </c>
      <c r="O483" s="947"/>
      <c r="P483" s="537" t="s">
        <v>225</v>
      </c>
      <c r="Q483" s="528">
        <v>0.14199999999999999</v>
      </c>
      <c r="R483" s="504">
        <v>10.5</v>
      </c>
      <c r="S483" s="47"/>
      <c r="T483" s="47"/>
      <c r="U483" s="74"/>
      <c r="V483" s="47"/>
      <c r="W483" s="47"/>
      <c r="X483" s="47"/>
      <c r="Y483" s="47"/>
      <c r="Z483" s="47"/>
      <c r="AA483" s="47"/>
      <c r="AB483" s="47"/>
      <c r="AC483" s="47"/>
      <c r="AD483" s="47"/>
      <c r="AE483" s="47"/>
      <c r="AF483" s="47"/>
      <c r="AG483" s="47"/>
      <c r="AH483" s="47"/>
      <c r="AI483" s="47"/>
      <c r="AJ483" s="47"/>
      <c r="AK483" s="47"/>
      <c r="AL483" s="47"/>
      <c r="AM483" s="47"/>
      <c r="AN483" s="47"/>
      <c r="AO483" s="47"/>
      <c r="AP483" s="47"/>
      <c r="AQ483" s="47"/>
      <c r="AR483" s="47"/>
      <c r="AS483" s="47"/>
    </row>
    <row r="484" spans="1:45" s="7" customFormat="1" ht="15" customHeight="1">
      <c r="A484" s="566" t="s">
        <v>1591</v>
      </c>
      <c r="B484" s="534" t="s">
        <v>787</v>
      </c>
      <c r="C484" s="803" t="s">
        <v>340</v>
      </c>
      <c r="D484" s="803" t="s">
        <v>341</v>
      </c>
      <c r="E484" s="780" t="s">
        <v>387</v>
      </c>
      <c r="F484" s="780" t="s">
        <v>388</v>
      </c>
      <c r="G484" s="950">
        <v>6100</v>
      </c>
      <c r="H484" s="430">
        <v>1989</v>
      </c>
      <c r="I484" s="799">
        <v>380800</v>
      </c>
      <c r="J484" s="673">
        <v>124200</v>
      </c>
      <c r="K484" s="943"/>
      <c r="L484" s="954">
        <f t="shared" si="204"/>
        <v>0</v>
      </c>
      <c r="M484" s="802">
        <f t="shared" ref="M484" si="237">G484*(100%-$H$3)</f>
        <v>6100</v>
      </c>
      <c r="N484" s="584">
        <f t="shared" si="203"/>
        <v>1989</v>
      </c>
      <c r="O484" s="945">
        <f t="shared" ref="O484" si="238">K484*M484</f>
        <v>0</v>
      </c>
      <c r="P484" s="537" t="s">
        <v>115</v>
      </c>
      <c r="Q484" s="528">
        <v>0.31919999999999998</v>
      </c>
      <c r="R484" s="504">
        <v>34</v>
      </c>
      <c r="S484" s="47"/>
      <c r="T484" s="47"/>
      <c r="U484" s="74"/>
      <c r="V484" s="47"/>
      <c r="W484" s="47"/>
      <c r="X484" s="47"/>
      <c r="Y484" s="47"/>
      <c r="Z484" s="47"/>
      <c r="AA484" s="47"/>
      <c r="AB484" s="47"/>
      <c r="AC484" s="47"/>
      <c r="AD484" s="47"/>
      <c r="AE484" s="47"/>
      <c r="AF484" s="47"/>
      <c r="AG484" s="47"/>
      <c r="AH484" s="47"/>
      <c r="AI484" s="47"/>
      <c r="AJ484" s="47"/>
      <c r="AK484" s="47"/>
      <c r="AL484" s="47"/>
      <c r="AM484" s="47"/>
      <c r="AN484" s="47"/>
      <c r="AO484" s="47"/>
      <c r="AP484" s="47"/>
      <c r="AQ484" s="47"/>
      <c r="AR484" s="47"/>
      <c r="AS484" s="47"/>
    </row>
    <row r="485" spans="1:45" s="7" customFormat="1" ht="15" customHeight="1">
      <c r="A485" s="948" t="s">
        <v>1479</v>
      </c>
      <c r="B485" s="534" t="s">
        <v>713</v>
      </c>
      <c r="C485" s="804"/>
      <c r="D485" s="804"/>
      <c r="E485" s="780"/>
      <c r="F485" s="780"/>
      <c r="G485" s="951"/>
      <c r="H485" s="430">
        <v>3751</v>
      </c>
      <c r="I485" s="800"/>
      <c r="J485" s="673">
        <v>234100</v>
      </c>
      <c r="K485" s="953"/>
      <c r="L485" s="955"/>
      <c r="M485" s="802"/>
      <c r="N485" s="584">
        <f t="shared" si="203"/>
        <v>3751</v>
      </c>
      <c r="O485" s="946"/>
      <c r="P485" s="537" t="s">
        <v>389</v>
      </c>
      <c r="Q485" s="528">
        <v>0.23699999999999999</v>
      </c>
      <c r="R485" s="504">
        <v>61</v>
      </c>
      <c r="S485" s="47"/>
      <c r="T485" s="47"/>
      <c r="U485" s="74"/>
      <c r="V485" s="47"/>
      <c r="W485" s="47"/>
      <c r="X485" s="47"/>
      <c r="Y485" s="47"/>
      <c r="Z485" s="47"/>
      <c r="AA485" s="47"/>
      <c r="AB485" s="47"/>
      <c r="AC485" s="47"/>
      <c r="AD485" s="47"/>
      <c r="AE485" s="47"/>
      <c r="AF485" s="47"/>
      <c r="AG485" s="47"/>
      <c r="AH485" s="47"/>
      <c r="AI485" s="47"/>
      <c r="AJ485" s="47"/>
      <c r="AK485" s="47"/>
      <c r="AL485" s="47"/>
      <c r="AM485" s="47"/>
      <c r="AN485" s="47"/>
      <c r="AO485" s="47"/>
      <c r="AP485" s="47"/>
      <c r="AQ485" s="47"/>
      <c r="AR485" s="47"/>
      <c r="AS485" s="47"/>
    </row>
    <row r="486" spans="1:45" s="7" customFormat="1" ht="15" customHeight="1">
      <c r="A486" s="949"/>
      <c r="B486" s="534" t="s">
        <v>1237</v>
      </c>
      <c r="C486" s="804"/>
      <c r="D486" s="804"/>
      <c r="E486" s="780"/>
      <c r="F486" s="780"/>
      <c r="G486" s="952"/>
      <c r="H486" s="430">
        <v>360</v>
      </c>
      <c r="I486" s="801"/>
      <c r="J486" s="673">
        <v>22500</v>
      </c>
      <c r="K486" s="944"/>
      <c r="L486" s="956"/>
      <c r="M486" s="802"/>
      <c r="N486" s="584">
        <f t="shared" si="203"/>
        <v>360</v>
      </c>
      <c r="O486" s="947"/>
      <c r="P486" s="537" t="s">
        <v>225</v>
      </c>
      <c r="Q486" s="528">
        <v>0.14199999999999999</v>
      </c>
      <c r="R486" s="504">
        <v>10.5</v>
      </c>
      <c r="S486" s="47"/>
      <c r="T486" s="47"/>
      <c r="U486" s="74"/>
      <c r="V486" s="47"/>
      <c r="W486" s="47"/>
      <c r="X486" s="47"/>
      <c r="Y486" s="47"/>
      <c r="Z486" s="47"/>
      <c r="AA486" s="47"/>
      <c r="AB486" s="47"/>
      <c r="AC486" s="47"/>
      <c r="AD486" s="47"/>
      <c r="AE486" s="47"/>
      <c r="AF486" s="47"/>
      <c r="AG486" s="47"/>
      <c r="AH486" s="47"/>
      <c r="AI486" s="47"/>
      <c r="AJ486" s="47"/>
      <c r="AK486" s="47"/>
      <c r="AL486" s="47"/>
      <c r="AM486" s="47"/>
      <c r="AN486" s="47"/>
      <c r="AO486" s="47"/>
      <c r="AP486" s="47"/>
      <c r="AQ486" s="47"/>
      <c r="AR486" s="47"/>
      <c r="AS486" s="47"/>
    </row>
    <row r="487" spans="1:45" s="7" customFormat="1" ht="15" customHeight="1">
      <c r="A487" s="566" t="s">
        <v>1614</v>
      </c>
      <c r="B487" s="534" t="s">
        <v>787</v>
      </c>
      <c r="C487" s="803" t="s">
        <v>340</v>
      </c>
      <c r="D487" s="803" t="s">
        <v>341</v>
      </c>
      <c r="E487" s="780" t="s">
        <v>387</v>
      </c>
      <c r="F487" s="780" t="s">
        <v>388</v>
      </c>
      <c r="G487" s="950">
        <v>6039</v>
      </c>
      <c r="H487" s="430">
        <v>1989</v>
      </c>
      <c r="I487" s="799">
        <v>377000</v>
      </c>
      <c r="J487" s="673">
        <v>124200</v>
      </c>
      <c r="K487" s="943"/>
      <c r="L487" s="954">
        <f t="shared" si="204"/>
        <v>0</v>
      </c>
      <c r="M487" s="802">
        <f t="shared" ref="M487" si="239">G487*(100%-$H$3)</f>
        <v>6039</v>
      </c>
      <c r="N487" s="584">
        <f t="shared" si="203"/>
        <v>1989</v>
      </c>
      <c r="O487" s="945">
        <f t="shared" ref="O487" si="240">K487*M487</f>
        <v>0</v>
      </c>
      <c r="P487" s="537" t="s">
        <v>115</v>
      </c>
      <c r="Q487" s="528">
        <v>0.31919999999999998</v>
      </c>
      <c r="R487" s="504">
        <v>34</v>
      </c>
      <c r="S487" s="47"/>
      <c r="T487" s="47"/>
      <c r="U487" s="74"/>
      <c r="V487" s="47"/>
      <c r="W487" s="47"/>
      <c r="X487" s="47"/>
      <c r="Y487" s="47"/>
      <c r="Z487" s="47"/>
      <c r="AA487" s="47"/>
      <c r="AB487" s="47"/>
      <c r="AC487" s="47"/>
      <c r="AD487" s="47"/>
      <c r="AE487" s="47"/>
      <c r="AF487" s="47"/>
      <c r="AG487" s="47"/>
      <c r="AH487" s="47"/>
      <c r="AI487" s="47"/>
      <c r="AJ487" s="47"/>
      <c r="AK487" s="47"/>
      <c r="AL487" s="47"/>
      <c r="AM487" s="47"/>
      <c r="AN487" s="47"/>
      <c r="AO487" s="47"/>
      <c r="AP487" s="47"/>
      <c r="AQ487" s="47"/>
      <c r="AR487" s="47"/>
      <c r="AS487" s="47"/>
    </row>
    <row r="488" spans="1:45" s="7" customFormat="1" ht="15" customHeight="1">
      <c r="A488" s="948" t="s">
        <v>1480</v>
      </c>
      <c r="B488" s="534" t="s">
        <v>1466</v>
      </c>
      <c r="C488" s="804"/>
      <c r="D488" s="804"/>
      <c r="E488" s="780"/>
      <c r="F488" s="780"/>
      <c r="G488" s="951"/>
      <c r="H488" s="430">
        <v>3690</v>
      </c>
      <c r="I488" s="800"/>
      <c r="J488" s="673">
        <v>230300</v>
      </c>
      <c r="K488" s="953"/>
      <c r="L488" s="955"/>
      <c r="M488" s="802"/>
      <c r="N488" s="584">
        <f t="shared" si="203"/>
        <v>3690</v>
      </c>
      <c r="O488" s="946"/>
      <c r="P488" s="537" t="s">
        <v>389</v>
      </c>
      <c r="Q488" s="528">
        <v>0.23699999999999999</v>
      </c>
      <c r="R488" s="504">
        <v>61</v>
      </c>
      <c r="S488" s="47"/>
      <c r="T488" s="47"/>
      <c r="U488" s="74"/>
      <c r="V488" s="47"/>
      <c r="W488" s="47"/>
      <c r="X488" s="47"/>
      <c r="Y488" s="47"/>
      <c r="Z488" s="47"/>
      <c r="AA488" s="47"/>
      <c r="AB488" s="47"/>
      <c r="AC488" s="47"/>
      <c r="AD488" s="47"/>
      <c r="AE488" s="47"/>
      <c r="AF488" s="47"/>
      <c r="AG488" s="47"/>
      <c r="AH488" s="47"/>
      <c r="AI488" s="47"/>
      <c r="AJ488" s="47"/>
      <c r="AK488" s="47"/>
      <c r="AL488" s="47"/>
      <c r="AM488" s="47"/>
      <c r="AN488" s="47"/>
      <c r="AO488" s="47"/>
      <c r="AP488" s="47"/>
      <c r="AQ488" s="47"/>
      <c r="AR488" s="47"/>
      <c r="AS488" s="47"/>
    </row>
    <row r="489" spans="1:45" s="7" customFormat="1" ht="15" customHeight="1">
      <c r="A489" s="949"/>
      <c r="B489" s="534" t="s">
        <v>1237</v>
      </c>
      <c r="C489" s="804"/>
      <c r="D489" s="804"/>
      <c r="E489" s="780"/>
      <c r="F489" s="780"/>
      <c r="G489" s="952"/>
      <c r="H489" s="430">
        <v>360</v>
      </c>
      <c r="I489" s="801"/>
      <c r="J489" s="673">
        <v>22500</v>
      </c>
      <c r="K489" s="944"/>
      <c r="L489" s="956"/>
      <c r="M489" s="802"/>
      <c r="N489" s="584">
        <f t="shared" si="203"/>
        <v>360</v>
      </c>
      <c r="O489" s="947"/>
      <c r="P489" s="537" t="s">
        <v>225</v>
      </c>
      <c r="Q489" s="528">
        <v>0.14199999999999999</v>
      </c>
      <c r="R489" s="504">
        <v>10.5</v>
      </c>
      <c r="S489" s="47"/>
      <c r="T489" s="47"/>
      <c r="U489" s="74"/>
      <c r="V489" s="47"/>
      <c r="W489" s="47"/>
      <c r="X489" s="47"/>
      <c r="Y489" s="47"/>
      <c r="Z489" s="47"/>
      <c r="AA489" s="47"/>
      <c r="AB489" s="47"/>
      <c r="AC489" s="47"/>
      <c r="AD489" s="47"/>
      <c r="AE489" s="47"/>
      <c r="AF489" s="47"/>
      <c r="AG489" s="47"/>
      <c r="AH489" s="47"/>
      <c r="AI489" s="47"/>
      <c r="AJ489" s="47"/>
      <c r="AK489" s="47"/>
      <c r="AL489" s="47"/>
      <c r="AM489" s="47"/>
      <c r="AN489" s="47"/>
      <c r="AO489" s="47"/>
      <c r="AP489" s="47"/>
      <c r="AQ489" s="47"/>
      <c r="AR489" s="47"/>
      <c r="AS489" s="47"/>
    </row>
    <row r="490" spans="1:45" s="7" customFormat="1" ht="15" customHeight="1">
      <c r="A490" s="566" t="s">
        <v>1615</v>
      </c>
      <c r="B490" s="534" t="s">
        <v>787</v>
      </c>
      <c r="C490" s="803" t="s">
        <v>340</v>
      </c>
      <c r="D490" s="803" t="s">
        <v>341</v>
      </c>
      <c r="E490" s="780" t="s">
        <v>387</v>
      </c>
      <c r="F490" s="780" t="s">
        <v>388</v>
      </c>
      <c r="G490" s="950">
        <v>5953</v>
      </c>
      <c r="H490" s="430">
        <v>1989</v>
      </c>
      <c r="I490" s="799">
        <v>371600</v>
      </c>
      <c r="J490" s="673">
        <v>124200</v>
      </c>
      <c r="K490" s="943"/>
      <c r="L490" s="954">
        <f t="shared" si="204"/>
        <v>0</v>
      </c>
      <c r="M490" s="802">
        <f t="shared" ref="M490" si="241">G490*(100%-$H$3)</f>
        <v>5953</v>
      </c>
      <c r="N490" s="584">
        <f t="shared" si="203"/>
        <v>1989</v>
      </c>
      <c r="O490" s="945">
        <f t="shared" ref="O490" si="242">K490*M490</f>
        <v>0</v>
      </c>
      <c r="P490" s="537" t="s">
        <v>115</v>
      </c>
      <c r="Q490" s="528">
        <v>0.31919999999999998</v>
      </c>
      <c r="R490" s="504">
        <v>34</v>
      </c>
      <c r="S490" s="47"/>
      <c r="T490" s="47"/>
      <c r="U490" s="74"/>
      <c r="V490" s="47"/>
      <c r="W490" s="47"/>
      <c r="X490" s="47"/>
      <c r="Y490" s="47"/>
      <c r="Z490" s="47"/>
      <c r="AA490" s="47"/>
      <c r="AB490" s="47"/>
      <c r="AC490" s="47"/>
      <c r="AD490" s="47"/>
      <c r="AE490" s="47"/>
      <c r="AF490" s="47"/>
      <c r="AG490" s="47"/>
      <c r="AH490" s="47"/>
      <c r="AI490" s="47"/>
      <c r="AJ490" s="47"/>
      <c r="AK490" s="47"/>
      <c r="AL490" s="47"/>
      <c r="AM490" s="47"/>
      <c r="AN490" s="47"/>
      <c r="AO490" s="47"/>
      <c r="AP490" s="47"/>
      <c r="AQ490" s="47"/>
      <c r="AR490" s="47"/>
      <c r="AS490" s="47"/>
    </row>
    <row r="491" spans="1:45" s="7" customFormat="1" ht="15" customHeight="1">
      <c r="A491" s="948" t="s">
        <v>1481</v>
      </c>
      <c r="B491" s="534" t="s">
        <v>714</v>
      </c>
      <c r="C491" s="804"/>
      <c r="D491" s="804"/>
      <c r="E491" s="780"/>
      <c r="F491" s="780"/>
      <c r="G491" s="951"/>
      <c r="H491" s="430">
        <v>3604</v>
      </c>
      <c r="I491" s="800"/>
      <c r="J491" s="673">
        <v>224900</v>
      </c>
      <c r="K491" s="953"/>
      <c r="L491" s="955"/>
      <c r="M491" s="802"/>
      <c r="N491" s="584">
        <f t="shared" si="203"/>
        <v>3604</v>
      </c>
      <c r="O491" s="946"/>
      <c r="P491" s="537" t="s">
        <v>389</v>
      </c>
      <c r="Q491" s="528">
        <v>0.23699999999999999</v>
      </c>
      <c r="R491" s="504">
        <v>61</v>
      </c>
      <c r="S491" s="47"/>
      <c r="T491" s="47"/>
      <c r="U491" s="74"/>
      <c r="V491" s="47"/>
      <c r="W491" s="47"/>
      <c r="X491" s="47"/>
      <c r="Y491" s="47"/>
      <c r="Z491" s="47"/>
      <c r="AA491" s="47"/>
      <c r="AB491" s="47"/>
      <c r="AC491" s="47"/>
      <c r="AD491" s="47"/>
      <c r="AE491" s="47"/>
      <c r="AF491" s="47"/>
      <c r="AG491" s="47"/>
      <c r="AH491" s="47"/>
      <c r="AI491" s="47"/>
      <c r="AJ491" s="47"/>
      <c r="AK491" s="47"/>
      <c r="AL491" s="47"/>
      <c r="AM491" s="47"/>
      <c r="AN491" s="47"/>
      <c r="AO491" s="47"/>
      <c r="AP491" s="47"/>
      <c r="AQ491" s="47"/>
      <c r="AR491" s="47"/>
      <c r="AS491" s="47"/>
    </row>
    <row r="492" spans="1:45" s="7" customFormat="1" ht="15" customHeight="1">
      <c r="A492" s="949"/>
      <c r="B492" s="534" t="s">
        <v>1237</v>
      </c>
      <c r="C492" s="804"/>
      <c r="D492" s="804"/>
      <c r="E492" s="780"/>
      <c r="F492" s="780"/>
      <c r="G492" s="952"/>
      <c r="H492" s="430">
        <v>360</v>
      </c>
      <c r="I492" s="801"/>
      <c r="J492" s="673">
        <v>22500</v>
      </c>
      <c r="K492" s="944"/>
      <c r="L492" s="956"/>
      <c r="M492" s="802"/>
      <c r="N492" s="584">
        <f t="shared" si="203"/>
        <v>360</v>
      </c>
      <c r="O492" s="947"/>
      <c r="P492" s="537" t="s">
        <v>225</v>
      </c>
      <c r="Q492" s="528">
        <v>0.14199999999999999</v>
      </c>
      <c r="R492" s="504">
        <v>10.5</v>
      </c>
      <c r="S492" s="47"/>
      <c r="T492" s="47"/>
      <c r="U492" s="74"/>
      <c r="V492" s="47"/>
      <c r="W492" s="47"/>
      <c r="X492" s="47"/>
      <c r="Y492" s="47"/>
      <c r="Z492" s="47"/>
      <c r="AA492" s="47"/>
      <c r="AB492" s="47"/>
      <c r="AC492" s="47"/>
      <c r="AD492" s="47"/>
      <c r="AE492" s="47"/>
      <c r="AF492" s="47"/>
      <c r="AG492" s="47"/>
      <c r="AH492" s="47"/>
      <c r="AI492" s="47"/>
      <c r="AJ492" s="47"/>
      <c r="AK492" s="47"/>
      <c r="AL492" s="47"/>
      <c r="AM492" s="47"/>
      <c r="AN492" s="47"/>
      <c r="AO492" s="47"/>
      <c r="AP492" s="47"/>
      <c r="AQ492" s="47"/>
      <c r="AR492" s="47"/>
      <c r="AS492" s="47"/>
    </row>
    <row r="493" spans="1:45" s="7" customFormat="1" ht="15" customHeight="1">
      <c r="A493" s="566" t="s">
        <v>1586</v>
      </c>
      <c r="B493" s="534" t="s">
        <v>790</v>
      </c>
      <c r="C493" s="803" t="s">
        <v>390</v>
      </c>
      <c r="D493" s="803" t="s">
        <v>391</v>
      </c>
      <c r="E493" s="780" t="s">
        <v>392</v>
      </c>
      <c r="F493" s="780" t="s">
        <v>393</v>
      </c>
      <c r="G493" s="950">
        <v>6012</v>
      </c>
      <c r="H493" s="430">
        <v>2056</v>
      </c>
      <c r="I493" s="799">
        <v>375200</v>
      </c>
      <c r="J493" s="673">
        <v>128300</v>
      </c>
      <c r="K493" s="943"/>
      <c r="L493" s="954">
        <f t="shared" si="204"/>
        <v>0</v>
      </c>
      <c r="M493" s="802">
        <f t="shared" ref="M493" si="243">G493*(100%-$H$3)</f>
        <v>6012</v>
      </c>
      <c r="N493" s="584">
        <f t="shared" si="203"/>
        <v>2056</v>
      </c>
      <c r="O493" s="945">
        <f t="shared" ref="O493" si="244">K493*M493</f>
        <v>0</v>
      </c>
      <c r="P493" s="537" t="s">
        <v>115</v>
      </c>
      <c r="Q493" s="528">
        <v>0.31919999999999998</v>
      </c>
      <c r="R493" s="504">
        <v>34</v>
      </c>
      <c r="S493" s="47"/>
      <c r="T493" s="47"/>
      <c r="U493" s="74"/>
      <c r="V493" s="47"/>
      <c r="W493" s="47"/>
      <c r="X493" s="47"/>
      <c r="Y493" s="47"/>
      <c r="Z493" s="47"/>
      <c r="AA493" s="47"/>
      <c r="AB493" s="47"/>
      <c r="AC493" s="47"/>
      <c r="AD493" s="47"/>
      <c r="AE493" s="47"/>
      <c r="AF493" s="47"/>
      <c r="AG493" s="47"/>
      <c r="AH493" s="47"/>
      <c r="AI493" s="47"/>
      <c r="AJ493" s="47"/>
      <c r="AK493" s="47"/>
      <c r="AL493" s="47"/>
      <c r="AM493" s="47"/>
      <c r="AN493" s="47"/>
      <c r="AO493" s="47"/>
      <c r="AP493" s="47"/>
      <c r="AQ493" s="47"/>
      <c r="AR493" s="47"/>
      <c r="AS493" s="47"/>
    </row>
    <row r="494" spans="1:45" s="7" customFormat="1" ht="15" customHeight="1">
      <c r="A494" s="948" t="s">
        <v>1479</v>
      </c>
      <c r="B494" s="534" t="s">
        <v>708</v>
      </c>
      <c r="C494" s="804"/>
      <c r="D494" s="804"/>
      <c r="E494" s="780"/>
      <c r="F494" s="780"/>
      <c r="G494" s="951"/>
      <c r="H494" s="430">
        <v>3596</v>
      </c>
      <c r="I494" s="800"/>
      <c r="J494" s="673">
        <v>224400</v>
      </c>
      <c r="K494" s="953"/>
      <c r="L494" s="955"/>
      <c r="M494" s="802"/>
      <c r="N494" s="584">
        <f t="shared" si="203"/>
        <v>3596</v>
      </c>
      <c r="O494" s="946"/>
      <c r="P494" s="537" t="s">
        <v>394</v>
      </c>
      <c r="Q494" s="528">
        <v>0.3</v>
      </c>
      <c r="R494" s="504">
        <v>75</v>
      </c>
      <c r="S494" s="47"/>
      <c r="T494" s="47"/>
      <c r="U494" s="74"/>
      <c r="V494" s="47"/>
      <c r="W494" s="47"/>
      <c r="X494" s="47"/>
      <c r="Y494" s="47"/>
      <c r="Z494" s="47"/>
      <c r="AA494" s="47"/>
      <c r="AB494" s="47"/>
      <c r="AC494" s="47"/>
      <c r="AD494" s="47"/>
      <c r="AE494" s="47"/>
      <c r="AF494" s="47"/>
      <c r="AG494" s="47"/>
      <c r="AH494" s="47"/>
      <c r="AI494" s="47"/>
      <c r="AJ494" s="47"/>
      <c r="AK494" s="47"/>
      <c r="AL494" s="47"/>
      <c r="AM494" s="47"/>
      <c r="AN494" s="47"/>
      <c r="AO494" s="47"/>
      <c r="AP494" s="47"/>
      <c r="AQ494" s="47"/>
      <c r="AR494" s="47"/>
      <c r="AS494" s="47"/>
    </row>
    <row r="495" spans="1:45" s="7" customFormat="1" ht="15" customHeight="1">
      <c r="A495" s="949"/>
      <c r="B495" s="534" t="s">
        <v>1237</v>
      </c>
      <c r="C495" s="804"/>
      <c r="D495" s="804"/>
      <c r="E495" s="780"/>
      <c r="F495" s="780"/>
      <c r="G495" s="952"/>
      <c r="H495" s="430">
        <v>360</v>
      </c>
      <c r="I495" s="801"/>
      <c r="J495" s="673">
        <v>22500</v>
      </c>
      <c r="K495" s="944"/>
      <c r="L495" s="956"/>
      <c r="M495" s="802"/>
      <c r="N495" s="584">
        <f t="shared" ref="N495:N528" si="245">H495*(100%-$H$3)</f>
        <v>360</v>
      </c>
      <c r="O495" s="947"/>
      <c r="P495" s="537" t="s">
        <v>225</v>
      </c>
      <c r="Q495" s="528">
        <v>0.14199999999999999</v>
      </c>
      <c r="R495" s="504">
        <v>10.5</v>
      </c>
      <c r="S495" s="47"/>
      <c r="T495" s="47"/>
      <c r="U495" s="74"/>
      <c r="V495" s="47"/>
      <c r="W495" s="47"/>
      <c r="X495" s="47"/>
      <c r="Y495" s="47"/>
      <c r="Z495" s="47"/>
      <c r="AA495" s="47"/>
      <c r="AB495" s="47"/>
      <c r="AC495" s="47"/>
      <c r="AD495" s="47"/>
      <c r="AE495" s="47"/>
      <c r="AF495" s="47"/>
      <c r="AG495" s="47"/>
      <c r="AH495" s="47"/>
      <c r="AI495" s="47"/>
      <c r="AJ495" s="47"/>
      <c r="AK495" s="47"/>
      <c r="AL495" s="47"/>
      <c r="AM495" s="47"/>
      <c r="AN495" s="47"/>
      <c r="AO495" s="47"/>
      <c r="AP495" s="47"/>
      <c r="AQ495" s="47"/>
      <c r="AR495" s="47"/>
      <c r="AS495" s="47"/>
    </row>
    <row r="496" spans="1:45" s="7" customFormat="1" ht="15" customHeight="1">
      <c r="A496" s="566" t="s">
        <v>1616</v>
      </c>
      <c r="B496" s="534" t="s">
        <v>790</v>
      </c>
      <c r="C496" s="803" t="s">
        <v>390</v>
      </c>
      <c r="D496" s="803" t="s">
        <v>391</v>
      </c>
      <c r="E496" s="780" t="s">
        <v>392</v>
      </c>
      <c r="F496" s="780" t="s">
        <v>393</v>
      </c>
      <c r="G496" s="950">
        <v>5951</v>
      </c>
      <c r="H496" s="430">
        <v>2056</v>
      </c>
      <c r="I496" s="799">
        <v>371400</v>
      </c>
      <c r="J496" s="673">
        <v>128300</v>
      </c>
      <c r="K496" s="943"/>
      <c r="L496" s="954">
        <f t="shared" ref="L496:L517" si="246">$H$3</f>
        <v>0</v>
      </c>
      <c r="M496" s="802">
        <f t="shared" ref="M496" si="247">G496*(100%-$H$3)</f>
        <v>5951</v>
      </c>
      <c r="N496" s="584">
        <f t="shared" si="245"/>
        <v>2056</v>
      </c>
      <c r="O496" s="945">
        <f t="shared" ref="O496" si="248">K496*M496</f>
        <v>0</v>
      </c>
      <c r="P496" s="537" t="s">
        <v>115</v>
      </c>
      <c r="Q496" s="528">
        <v>0.31919999999999998</v>
      </c>
      <c r="R496" s="504">
        <v>34</v>
      </c>
      <c r="S496" s="47"/>
      <c r="T496" s="47"/>
      <c r="U496" s="74"/>
      <c r="V496" s="47"/>
      <c r="W496" s="47"/>
      <c r="X496" s="47"/>
      <c r="Y496" s="47"/>
      <c r="Z496" s="47"/>
      <c r="AA496" s="47"/>
      <c r="AB496" s="47"/>
      <c r="AC496" s="47"/>
      <c r="AD496" s="47"/>
      <c r="AE496" s="47"/>
      <c r="AF496" s="47"/>
      <c r="AG496" s="47"/>
      <c r="AH496" s="47"/>
      <c r="AI496" s="47"/>
      <c r="AJ496" s="47"/>
      <c r="AK496" s="47"/>
      <c r="AL496" s="47"/>
      <c r="AM496" s="47"/>
      <c r="AN496" s="47"/>
      <c r="AO496" s="47"/>
      <c r="AP496" s="47"/>
      <c r="AQ496" s="47"/>
      <c r="AR496" s="47"/>
      <c r="AS496" s="47"/>
    </row>
    <row r="497" spans="1:45" s="7" customFormat="1" ht="15" customHeight="1">
      <c r="A497" s="948" t="s">
        <v>1480</v>
      </c>
      <c r="B497" s="534" t="s">
        <v>1568</v>
      </c>
      <c r="C497" s="804"/>
      <c r="D497" s="804"/>
      <c r="E497" s="780"/>
      <c r="F497" s="780"/>
      <c r="G497" s="951"/>
      <c r="H497" s="430">
        <v>3535</v>
      </c>
      <c r="I497" s="800"/>
      <c r="J497" s="673">
        <v>220600</v>
      </c>
      <c r="K497" s="953"/>
      <c r="L497" s="955"/>
      <c r="M497" s="802"/>
      <c r="N497" s="584">
        <f t="shared" si="245"/>
        <v>3535</v>
      </c>
      <c r="O497" s="946"/>
      <c r="P497" s="537" t="s">
        <v>394</v>
      </c>
      <c r="Q497" s="528">
        <v>0.3</v>
      </c>
      <c r="R497" s="504">
        <v>75</v>
      </c>
      <c r="S497" s="47"/>
      <c r="T497" s="47"/>
      <c r="U497" s="74"/>
      <c r="V497" s="47"/>
      <c r="W497" s="47"/>
      <c r="X497" s="47"/>
      <c r="Y497" s="47"/>
      <c r="Z497" s="47"/>
      <c r="AA497" s="47"/>
      <c r="AB497" s="47"/>
      <c r="AC497" s="47"/>
      <c r="AD497" s="47"/>
      <c r="AE497" s="47"/>
      <c r="AF497" s="47"/>
      <c r="AG497" s="47"/>
      <c r="AH497" s="47"/>
      <c r="AI497" s="47"/>
      <c r="AJ497" s="47"/>
      <c r="AK497" s="47"/>
      <c r="AL497" s="47"/>
      <c r="AM497" s="47"/>
      <c r="AN497" s="47"/>
      <c r="AO497" s="47"/>
      <c r="AP497" s="47"/>
      <c r="AQ497" s="47"/>
      <c r="AR497" s="47"/>
      <c r="AS497" s="47"/>
    </row>
    <row r="498" spans="1:45" s="7" customFormat="1" ht="15" customHeight="1">
      <c r="A498" s="949"/>
      <c r="B498" s="534" t="s">
        <v>1237</v>
      </c>
      <c r="C498" s="804"/>
      <c r="D498" s="804"/>
      <c r="E498" s="780"/>
      <c r="F498" s="780"/>
      <c r="G498" s="952"/>
      <c r="H498" s="430">
        <v>360</v>
      </c>
      <c r="I498" s="801"/>
      <c r="J498" s="673">
        <v>22500</v>
      </c>
      <c r="K498" s="944"/>
      <c r="L498" s="956"/>
      <c r="M498" s="802"/>
      <c r="N498" s="584">
        <f t="shared" si="245"/>
        <v>360</v>
      </c>
      <c r="O498" s="947"/>
      <c r="P498" s="537" t="s">
        <v>225</v>
      </c>
      <c r="Q498" s="528">
        <v>0.14199999999999999</v>
      </c>
      <c r="R498" s="504">
        <v>10.5</v>
      </c>
      <c r="S498" s="47"/>
      <c r="T498" s="47"/>
      <c r="U498" s="74"/>
      <c r="V498" s="47"/>
      <c r="W498" s="47"/>
      <c r="X498" s="47"/>
      <c r="Y498" s="47"/>
      <c r="Z498" s="47"/>
      <c r="AA498" s="47"/>
      <c r="AB498" s="47"/>
      <c r="AC498" s="47"/>
      <c r="AD498" s="47"/>
      <c r="AE498" s="47"/>
      <c r="AF498" s="47"/>
      <c r="AG498" s="47"/>
      <c r="AH498" s="47"/>
      <c r="AI498" s="47"/>
      <c r="AJ498" s="47"/>
      <c r="AK498" s="47"/>
      <c r="AL498" s="47"/>
      <c r="AM498" s="47"/>
      <c r="AN498" s="47"/>
      <c r="AO498" s="47"/>
      <c r="AP498" s="47"/>
      <c r="AQ498" s="47"/>
      <c r="AR498" s="47"/>
      <c r="AS498" s="47"/>
    </row>
    <row r="499" spans="1:45" s="7" customFormat="1" ht="15" customHeight="1">
      <c r="A499" s="566" t="s">
        <v>1617</v>
      </c>
      <c r="B499" s="534" t="s">
        <v>790</v>
      </c>
      <c r="C499" s="803" t="s">
        <v>390</v>
      </c>
      <c r="D499" s="803" t="s">
        <v>391</v>
      </c>
      <c r="E499" s="780" t="s">
        <v>392</v>
      </c>
      <c r="F499" s="780" t="s">
        <v>393</v>
      </c>
      <c r="G499" s="950">
        <v>5865</v>
      </c>
      <c r="H499" s="430">
        <v>2056</v>
      </c>
      <c r="I499" s="799">
        <v>366100</v>
      </c>
      <c r="J499" s="673">
        <v>128300</v>
      </c>
      <c r="K499" s="943"/>
      <c r="L499" s="954">
        <f t="shared" si="246"/>
        <v>0</v>
      </c>
      <c r="M499" s="802">
        <f t="shared" ref="M499" si="249">G499*(100%-$H$3)</f>
        <v>5865</v>
      </c>
      <c r="N499" s="584">
        <f t="shared" si="245"/>
        <v>2056</v>
      </c>
      <c r="O499" s="945">
        <f t="shared" ref="O499" si="250">K499*M499</f>
        <v>0</v>
      </c>
      <c r="P499" s="537" t="s">
        <v>115</v>
      </c>
      <c r="Q499" s="528">
        <v>0.31919999999999998</v>
      </c>
      <c r="R499" s="504">
        <v>34</v>
      </c>
      <c r="S499" s="47"/>
      <c r="T499" s="47"/>
      <c r="U499" s="74"/>
      <c r="V499" s="47"/>
      <c r="W499" s="47"/>
      <c r="X499" s="47"/>
      <c r="Y499" s="47"/>
      <c r="Z499" s="47"/>
      <c r="AA499" s="47"/>
      <c r="AB499" s="47"/>
      <c r="AC499" s="47"/>
      <c r="AD499" s="47"/>
      <c r="AE499" s="47"/>
      <c r="AF499" s="47"/>
      <c r="AG499" s="47"/>
      <c r="AH499" s="47"/>
      <c r="AI499" s="47"/>
      <c r="AJ499" s="47"/>
      <c r="AK499" s="47"/>
      <c r="AL499" s="47"/>
      <c r="AM499" s="47"/>
      <c r="AN499" s="47"/>
      <c r="AO499" s="47"/>
      <c r="AP499" s="47"/>
      <c r="AQ499" s="47"/>
      <c r="AR499" s="47"/>
      <c r="AS499" s="47"/>
    </row>
    <row r="500" spans="1:45" s="7" customFormat="1" ht="15" customHeight="1">
      <c r="A500" s="948" t="s">
        <v>1481</v>
      </c>
      <c r="B500" s="534" t="s">
        <v>709</v>
      </c>
      <c r="C500" s="804"/>
      <c r="D500" s="804"/>
      <c r="E500" s="780"/>
      <c r="F500" s="780"/>
      <c r="G500" s="951"/>
      <c r="H500" s="430">
        <v>3449</v>
      </c>
      <c r="I500" s="800"/>
      <c r="J500" s="673">
        <v>215300</v>
      </c>
      <c r="K500" s="953"/>
      <c r="L500" s="955"/>
      <c r="M500" s="802"/>
      <c r="N500" s="584">
        <f t="shared" si="245"/>
        <v>3449</v>
      </c>
      <c r="O500" s="946"/>
      <c r="P500" s="537" t="s">
        <v>394</v>
      </c>
      <c r="Q500" s="528">
        <v>0.3</v>
      </c>
      <c r="R500" s="504">
        <v>75</v>
      </c>
      <c r="S500" s="47"/>
      <c r="T500" s="47"/>
      <c r="U500" s="74"/>
      <c r="V500" s="47"/>
      <c r="W500" s="47"/>
      <c r="X500" s="47"/>
      <c r="Y500" s="47"/>
      <c r="Z500" s="47"/>
      <c r="AA500" s="47"/>
      <c r="AB500" s="47"/>
      <c r="AC500" s="47"/>
      <c r="AD500" s="47"/>
      <c r="AE500" s="47"/>
      <c r="AF500" s="47"/>
      <c r="AG500" s="47"/>
      <c r="AH500" s="47"/>
      <c r="AI500" s="47"/>
      <c r="AJ500" s="47"/>
      <c r="AK500" s="47"/>
      <c r="AL500" s="47"/>
      <c r="AM500" s="47"/>
      <c r="AN500" s="47"/>
      <c r="AO500" s="47"/>
      <c r="AP500" s="47"/>
      <c r="AQ500" s="47"/>
      <c r="AR500" s="47"/>
      <c r="AS500" s="47"/>
    </row>
    <row r="501" spans="1:45" s="7" customFormat="1" ht="15" customHeight="1">
      <c r="A501" s="949"/>
      <c r="B501" s="534" t="s">
        <v>1237</v>
      </c>
      <c r="C501" s="804"/>
      <c r="D501" s="804"/>
      <c r="E501" s="780"/>
      <c r="F501" s="780"/>
      <c r="G501" s="952"/>
      <c r="H501" s="430">
        <v>360</v>
      </c>
      <c r="I501" s="801"/>
      <c r="J501" s="673">
        <v>22500</v>
      </c>
      <c r="K501" s="944"/>
      <c r="L501" s="956"/>
      <c r="M501" s="802"/>
      <c r="N501" s="584">
        <f t="shared" si="245"/>
        <v>360</v>
      </c>
      <c r="O501" s="947"/>
      <c r="P501" s="537" t="s">
        <v>225</v>
      </c>
      <c r="Q501" s="528">
        <v>0.14199999999999999</v>
      </c>
      <c r="R501" s="504">
        <v>10.5</v>
      </c>
      <c r="S501" s="47"/>
      <c r="T501" s="47"/>
      <c r="U501" s="74"/>
      <c r="V501" s="47"/>
      <c r="W501" s="47"/>
      <c r="X501" s="47"/>
      <c r="Y501" s="47"/>
      <c r="Z501" s="47"/>
      <c r="AA501" s="47"/>
      <c r="AB501" s="47"/>
      <c r="AC501" s="47"/>
      <c r="AD501" s="47"/>
      <c r="AE501" s="47"/>
      <c r="AF501" s="47"/>
      <c r="AG501" s="47"/>
      <c r="AH501" s="47"/>
      <c r="AI501" s="47"/>
      <c r="AJ501" s="47"/>
      <c r="AK501" s="47"/>
      <c r="AL501" s="47"/>
      <c r="AM501" s="47"/>
      <c r="AN501" s="47"/>
      <c r="AO501" s="47"/>
      <c r="AP501" s="47"/>
      <c r="AQ501" s="47"/>
      <c r="AR501" s="47"/>
      <c r="AS501" s="47"/>
    </row>
    <row r="502" spans="1:45" s="7" customFormat="1" ht="15" customHeight="1">
      <c r="A502" s="566" t="s">
        <v>1618</v>
      </c>
      <c r="B502" s="534" t="s">
        <v>790</v>
      </c>
      <c r="C502" s="803" t="s">
        <v>390</v>
      </c>
      <c r="D502" s="803" t="s">
        <v>391</v>
      </c>
      <c r="E502" s="780" t="s">
        <v>392</v>
      </c>
      <c r="F502" s="780" t="s">
        <v>393</v>
      </c>
      <c r="G502" s="950">
        <v>6507</v>
      </c>
      <c r="H502" s="430">
        <v>2056</v>
      </c>
      <c r="I502" s="799">
        <v>406100</v>
      </c>
      <c r="J502" s="673">
        <v>128300</v>
      </c>
      <c r="K502" s="943"/>
      <c r="L502" s="954">
        <f t="shared" si="246"/>
        <v>0</v>
      </c>
      <c r="M502" s="802">
        <f t="shared" ref="M502" si="251">G502*(100%-$H$3)</f>
        <v>6507</v>
      </c>
      <c r="N502" s="584">
        <f t="shared" si="245"/>
        <v>2056</v>
      </c>
      <c r="O502" s="945">
        <f t="shared" ref="O502" si="252">K502*M502</f>
        <v>0</v>
      </c>
      <c r="P502" s="537" t="s">
        <v>115</v>
      </c>
      <c r="Q502" s="528">
        <v>0.31919999999999998</v>
      </c>
      <c r="R502" s="504">
        <v>34</v>
      </c>
      <c r="S502" s="47"/>
      <c r="T502" s="47"/>
      <c r="U502" s="74"/>
      <c r="V502" s="47"/>
      <c r="W502" s="47"/>
      <c r="X502" s="47"/>
      <c r="Y502" s="47"/>
      <c r="Z502" s="47"/>
      <c r="AA502" s="47"/>
      <c r="AB502" s="47"/>
      <c r="AC502" s="47"/>
      <c r="AD502" s="47"/>
      <c r="AE502" s="47"/>
      <c r="AF502" s="47"/>
      <c r="AG502" s="47"/>
      <c r="AH502" s="47"/>
      <c r="AI502" s="47"/>
      <c r="AJ502" s="47"/>
      <c r="AK502" s="47"/>
      <c r="AL502" s="47"/>
      <c r="AM502" s="47"/>
      <c r="AN502" s="47"/>
      <c r="AO502" s="47"/>
      <c r="AP502" s="47"/>
      <c r="AQ502" s="47"/>
      <c r="AR502" s="47"/>
      <c r="AS502" s="47"/>
    </row>
    <row r="503" spans="1:45" s="7" customFormat="1" ht="15" customHeight="1">
      <c r="A503" s="948" t="s">
        <v>1479</v>
      </c>
      <c r="B503" s="534" t="s">
        <v>724</v>
      </c>
      <c r="C503" s="804"/>
      <c r="D503" s="804"/>
      <c r="E503" s="780"/>
      <c r="F503" s="780"/>
      <c r="G503" s="951"/>
      <c r="H503" s="430">
        <v>4091</v>
      </c>
      <c r="I503" s="800"/>
      <c r="J503" s="673">
        <v>255300</v>
      </c>
      <c r="K503" s="953"/>
      <c r="L503" s="955"/>
      <c r="M503" s="802"/>
      <c r="N503" s="584">
        <f t="shared" si="245"/>
        <v>4091</v>
      </c>
      <c r="O503" s="946"/>
      <c r="P503" s="537" t="s">
        <v>394</v>
      </c>
      <c r="Q503" s="528">
        <v>0.3</v>
      </c>
      <c r="R503" s="504">
        <v>75</v>
      </c>
      <c r="S503" s="47"/>
      <c r="T503" s="47"/>
      <c r="U503" s="74"/>
      <c r="V503" s="47"/>
      <c r="W503" s="47"/>
      <c r="X503" s="47"/>
      <c r="Y503" s="47"/>
      <c r="Z503" s="47"/>
      <c r="AA503" s="47"/>
      <c r="AB503" s="47"/>
      <c r="AC503" s="47"/>
      <c r="AD503" s="47"/>
      <c r="AE503" s="47"/>
      <c r="AF503" s="47"/>
      <c r="AG503" s="47"/>
      <c r="AH503" s="47"/>
      <c r="AI503" s="47"/>
      <c r="AJ503" s="47"/>
      <c r="AK503" s="47"/>
      <c r="AL503" s="47"/>
      <c r="AM503" s="47"/>
      <c r="AN503" s="47"/>
      <c r="AO503" s="47"/>
      <c r="AP503" s="47"/>
      <c r="AQ503" s="47"/>
      <c r="AR503" s="47"/>
      <c r="AS503" s="47"/>
    </row>
    <row r="504" spans="1:45" s="7" customFormat="1" ht="15" customHeight="1">
      <c r="A504" s="949"/>
      <c r="B504" s="534" t="s">
        <v>1237</v>
      </c>
      <c r="C504" s="804"/>
      <c r="D504" s="804"/>
      <c r="E504" s="780"/>
      <c r="F504" s="780"/>
      <c r="G504" s="952"/>
      <c r="H504" s="430">
        <v>360</v>
      </c>
      <c r="I504" s="801"/>
      <c r="J504" s="673">
        <v>22500</v>
      </c>
      <c r="K504" s="944"/>
      <c r="L504" s="956"/>
      <c r="M504" s="802"/>
      <c r="N504" s="584">
        <f t="shared" si="245"/>
        <v>360</v>
      </c>
      <c r="O504" s="947"/>
      <c r="P504" s="537" t="s">
        <v>225</v>
      </c>
      <c r="Q504" s="528">
        <v>0.14199999999999999</v>
      </c>
      <c r="R504" s="504">
        <v>10.5</v>
      </c>
      <c r="S504" s="47"/>
      <c r="T504" s="47"/>
      <c r="U504" s="74"/>
      <c r="V504" s="47"/>
      <c r="W504" s="47"/>
      <c r="X504" s="47"/>
      <c r="Y504" s="47"/>
      <c r="Z504" s="47"/>
      <c r="AA504" s="47"/>
      <c r="AB504" s="47"/>
      <c r="AC504" s="47"/>
      <c r="AD504" s="47"/>
      <c r="AE504" s="47"/>
      <c r="AF504" s="47"/>
      <c r="AG504" s="47"/>
      <c r="AH504" s="47"/>
      <c r="AI504" s="47"/>
      <c r="AJ504" s="47"/>
      <c r="AK504" s="47"/>
      <c r="AL504" s="47"/>
      <c r="AM504" s="47"/>
      <c r="AN504" s="47"/>
      <c r="AO504" s="47"/>
      <c r="AP504" s="47"/>
      <c r="AQ504" s="47"/>
      <c r="AR504" s="47"/>
      <c r="AS504" s="47"/>
    </row>
    <row r="505" spans="1:45" s="7" customFormat="1" ht="15" customHeight="1">
      <c r="A505" s="566" t="s">
        <v>1619</v>
      </c>
      <c r="B505" s="534" t="s">
        <v>790</v>
      </c>
      <c r="C505" s="803" t="s">
        <v>390</v>
      </c>
      <c r="D505" s="803" t="s">
        <v>391</v>
      </c>
      <c r="E505" s="780" t="s">
        <v>392</v>
      </c>
      <c r="F505" s="780" t="s">
        <v>393</v>
      </c>
      <c r="G505" s="950">
        <v>6446</v>
      </c>
      <c r="H505" s="430">
        <v>2056</v>
      </c>
      <c r="I505" s="799">
        <v>402300</v>
      </c>
      <c r="J505" s="673">
        <v>128300</v>
      </c>
      <c r="K505" s="943"/>
      <c r="L505" s="954">
        <f t="shared" si="246"/>
        <v>0</v>
      </c>
      <c r="M505" s="802">
        <f t="shared" ref="M505" si="253">G505*(100%-$H$3)</f>
        <v>6446</v>
      </c>
      <c r="N505" s="584">
        <f t="shared" si="245"/>
        <v>2056</v>
      </c>
      <c r="O505" s="945">
        <f t="shared" ref="O505" si="254">K505*M505</f>
        <v>0</v>
      </c>
      <c r="P505" s="537" t="s">
        <v>115</v>
      </c>
      <c r="Q505" s="528">
        <v>0.31919999999999998</v>
      </c>
      <c r="R505" s="504">
        <v>34</v>
      </c>
      <c r="S505" s="47"/>
      <c r="T505" s="47"/>
      <c r="U505" s="74"/>
      <c r="V505" s="47"/>
      <c r="W505" s="47"/>
      <c r="X505" s="47"/>
      <c r="Y505" s="47"/>
      <c r="Z505" s="47"/>
      <c r="AA505" s="47"/>
      <c r="AB505" s="47"/>
      <c r="AC505" s="47"/>
      <c r="AD505" s="47"/>
      <c r="AE505" s="47"/>
      <c r="AF505" s="47"/>
      <c r="AG505" s="47"/>
      <c r="AH505" s="47"/>
      <c r="AI505" s="47"/>
      <c r="AJ505" s="47"/>
      <c r="AK505" s="47"/>
      <c r="AL505" s="47"/>
      <c r="AM505" s="47"/>
      <c r="AN505" s="47"/>
      <c r="AO505" s="47"/>
      <c r="AP505" s="47"/>
      <c r="AQ505" s="47"/>
      <c r="AR505" s="47"/>
      <c r="AS505" s="47"/>
    </row>
    <row r="506" spans="1:45" s="7" customFormat="1" ht="15" customHeight="1">
      <c r="A506" s="948" t="s">
        <v>1480</v>
      </c>
      <c r="B506" s="534" t="s">
        <v>1567</v>
      </c>
      <c r="C506" s="804"/>
      <c r="D506" s="804"/>
      <c r="E506" s="780"/>
      <c r="F506" s="780"/>
      <c r="G506" s="951"/>
      <c r="H506" s="430">
        <v>4030</v>
      </c>
      <c r="I506" s="800"/>
      <c r="J506" s="673">
        <v>251500</v>
      </c>
      <c r="K506" s="953"/>
      <c r="L506" s="955"/>
      <c r="M506" s="802"/>
      <c r="N506" s="584">
        <f t="shared" si="245"/>
        <v>4030</v>
      </c>
      <c r="O506" s="946"/>
      <c r="P506" s="537" t="s">
        <v>394</v>
      </c>
      <c r="Q506" s="528">
        <v>0.3</v>
      </c>
      <c r="R506" s="504">
        <v>75</v>
      </c>
      <c r="S506" s="47"/>
      <c r="T506" s="47"/>
      <c r="U506" s="74"/>
      <c r="V506" s="47"/>
      <c r="W506" s="47"/>
      <c r="X506" s="47"/>
      <c r="Y506" s="47"/>
      <c r="Z506" s="47"/>
      <c r="AA506" s="47"/>
      <c r="AB506" s="47"/>
      <c r="AC506" s="47"/>
      <c r="AD506" s="47"/>
      <c r="AE506" s="47"/>
      <c r="AF506" s="47"/>
      <c r="AG506" s="47"/>
      <c r="AH506" s="47"/>
      <c r="AI506" s="47"/>
      <c r="AJ506" s="47"/>
      <c r="AK506" s="47"/>
      <c r="AL506" s="47"/>
      <c r="AM506" s="47"/>
      <c r="AN506" s="47"/>
      <c r="AO506" s="47"/>
      <c r="AP506" s="47"/>
      <c r="AQ506" s="47"/>
      <c r="AR506" s="47"/>
      <c r="AS506" s="47"/>
    </row>
    <row r="507" spans="1:45" s="7" customFormat="1" ht="15" customHeight="1">
      <c r="A507" s="949"/>
      <c r="B507" s="534" t="s">
        <v>1237</v>
      </c>
      <c r="C507" s="804"/>
      <c r="D507" s="804"/>
      <c r="E507" s="780"/>
      <c r="F507" s="780"/>
      <c r="G507" s="952"/>
      <c r="H507" s="430">
        <v>360</v>
      </c>
      <c r="I507" s="801"/>
      <c r="J507" s="673">
        <v>22500</v>
      </c>
      <c r="K507" s="944"/>
      <c r="L507" s="956"/>
      <c r="M507" s="802"/>
      <c r="N507" s="584">
        <f t="shared" si="245"/>
        <v>360</v>
      </c>
      <c r="O507" s="947"/>
      <c r="P507" s="537" t="s">
        <v>225</v>
      </c>
      <c r="Q507" s="528">
        <v>0.14199999999999999</v>
      </c>
      <c r="R507" s="504">
        <v>10.5</v>
      </c>
      <c r="S507" s="47"/>
      <c r="T507" s="47"/>
      <c r="U507" s="74"/>
      <c r="V507" s="47"/>
      <c r="W507" s="47"/>
      <c r="X507" s="47"/>
      <c r="Y507" s="47"/>
      <c r="Z507" s="47"/>
      <c r="AA507" s="47"/>
      <c r="AB507" s="47"/>
      <c r="AC507" s="47"/>
      <c r="AD507" s="47"/>
      <c r="AE507" s="47"/>
      <c r="AF507" s="47"/>
      <c r="AG507" s="47"/>
      <c r="AH507" s="47"/>
      <c r="AI507" s="47"/>
      <c r="AJ507" s="47"/>
      <c r="AK507" s="47"/>
      <c r="AL507" s="47"/>
      <c r="AM507" s="47"/>
      <c r="AN507" s="47"/>
      <c r="AO507" s="47"/>
      <c r="AP507" s="47"/>
      <c r="AQ507" s="47"/>
      <c r="AR507" s="47"/>
      <c r="AS507" s="47"/>
    </row>
    <row r="508" spans="1:45" s="7" customFormat="1" ht="15" customHeight="1">
      <c r="A508" s="566" t="s">
        <v>1620</v>
      </c>
      <c r="B508" s="534" t="s">
        <v>790</v>
      </c>
      <c r="C508" s="803" t="s">
        <v>390</v>
      </c>
      <c r="D508" s="803" t="s">
        <v>391</v>
      </c>
      <c r="E508" s="780" t="s">
        <v>392</v>
      </c>
      <c r="F508" s="780" t="s">
        <v>393</v>
      </c>
      <c r="G508" s="950">
        <v>6360</v>
      </c>
      <c r="H508" s="430">
        <v>2056</v>
      </c>
      <c r="I508" s="799">
        <v>397000</v>
      </c>
      <c r="J508" s="673">
        <v>128300</v>
      </c>
      <c r="K508" s="943"/>
      <c r="L508" s="954">
        <f t="shared" si="246"/>
        <v>0</v>
      </c>
      <c r="M508" s="802">
        <f t="shared" ref="M508" si="255">G508*(100%-$H$3)</f>
        <v>6360</v>
      </c>
      <c r="N508" s="584">
        <f t="shared" si="245"/>
        <v>2056</v>
      </c>
      <c r="O508" s="945">
        <f t="shared" ref="O508" si="256">K508*M508</f>
        <v>0</v>
      </c>
      <c r="P508" s="537" t="s">
        <v>115</v>
      </c>
      <c r="Q508" s="528">
        <v>0.31919999999999998</v>
      </c>
      <c r="R508" s="504">
        <v>34</v>
      </c>
      <c r="S508" s="47"/>
      <c r="T508" s="47"/>
      <c r="U508" s="74"/>
      <c r="V508" s="47"/>
      <c r="W508" s="47"/>
      <c r="X508" s="47"/>
      <c r="Y508" s="47"/>
      <c r="Z508" s="47"/>
      <c r="AA508" s="47"/>
      <c r="AB508" s="47"/>
      <c r="AC508" s="47"/>
      <c r="AD508" s="47"/>
      <c r="AE508" s="47"/>
      <c r="AF508" s="47"/>
      <c r="AG508" s="47"/>
      <c r="AH508" s="47"/>
      <c r="AI508" s="47"/>
      <c r="AJ508" s="47"/>
      <c r="AK508" s="47"/>
      <c r="AL508" s="47"/>
      <c r="AM508" s="47"/>
      <c r="AN508" s="47"/>
      <c r="AO508" s="47"/>
      <c r="AP508" s="47"/>
      <c r="AQ508" s="47"/>
      <c r="AR508" s="47"/>
      <c r="AS508" s="47"/>
    </row>
    <row r="509" spans="1:45" s="7" customFormat="1" ht="15" customHeight="1">
      <c r="A509" s="948" t="s">
        <v>1481</v>
      </c>
      <c r="B509" s="534" t="s">
        <v>715</v>
      </c>
      <c r="C509" s="804"/>
      <c r="D509" s="804"/>
      <c r="E509" s="780"/>
      <c r="F509" s="780"/>
      <c r="G509" s="951"/>
      <c r="H509" s="430">
        <v>3944</v>
      </c>
      <c r="I509" s="800"/>
      <c r="J509" s="673">
        <v>246200</v>
      </c>
      <c r="K509" s="953"/>
      <c r="L509" s="955"/>
      <c r="M509" s="802"/>
      <c r="N509" s="584">
        <f t="shared" si="245"/>
        <v>3944</v>
      </c>
      <c r="O509" s="946"/>
      <c r="P509" s="537" t="s">
        <v>394</v>
      </c>
      <c r="Q509" s="528">
        <v>0.3</v>
      </c>
      <c r="R509" s="504">
        <v>75</v>
      </c>
      <c r="S509" s="47"/>
      <c r="T509" s="47"/>
      <c r="U509" s="74"/>
      <c r="V509" s="47"/>
      <c r="W509" s="47"/>
      <c r="X509" s="47"/>
      <c r="Y509" s="47"/>
      <c r="Z509" s="47"/>
      <c r="AA509" s="47"/>
      <c r="AB509" s="47"/>
      <c r="AC509" s="47"/>
      <c r="AD509" s="47"/>
      <c r="AE509" s="47"/>
      <c r="AF509" s="47"/>
      <c r="AG509" s="47"/>
      <c r="AH509" s="47"/>
      <c r="AI509" s="47"/>
      <c r="AJ509" s="47"/>
      <c r="AK509" s="47"/>
      <c r="AL509" s="47"/>
      <c r="AM509" s="47"/>
      <c r="AN509" s="47"/>
      <c r="AO509" s="47"/>
      <c r="AP509" s="47"/>
      <c r="AQ509" s="47"/>
      <c r="AR509" s="47"/>
      <c r="AS509" s="47"/>
    </row>
    <row r="510" spans="1:45" s="7" customFormat="1" ht="15" customHeight="1">
      <c r="A510" s="949"/>
      <c r="B510" s="534" t="s">
        <v>1237</v>
      </c>
      <c r="C510" s="804"/>
      <c r="D510" s="804"/>
      <c r="E510" s="780"/>
      <c r="F510" s="780"/>
      <c r="G510" s="952"/>
      <c r="H510" s="430">
        <v>360</v>
      </c>
      <c r="I510" s="801"/>
      <c r="J510" s="673">
        <v>22500</v>
      </c>
      <c r="K510" s="944"/>
      <c r="L510" s="956"/>
      <c r="M510" s="802"/>
      <c r="N510" s="584">
        <f t="shared" si="245"/>
        <v>360</v>
      </c>
      <c r="O510" s="947"/>
      <c r="P510" s="537" t="s">
        <v>225</v>
      </c>
      <c r="Q510" s="528">
        <v>0.14199999999999999</v>
      </c>
      <c r="R510" s="504">
        <v>10.5</v>
      </c>
      <c r="S510" s="47"/>
      <c r="T510" s="47"/>
      <c r="U510" s="74"/>
      <c r="V510" s="47"/>
      <c r="W510" s="47"/>
      <c r="X510" s="47"/>
      <c r="Y510" s="47"/>
      <c r="Z510" s="47"/>
      <c r="AA510" s="47"/>
      <c r="AB510" s="47"/>
      <c r="AC510" s="47"/>
      <c r="AD510" s="47"/>
      <c r="AE510" s="47"/>
      <c r="AF510" s="47"/>
      <c r="AG510" s="47"/>
      <c r="AH510" s="47"/>
      <c r="AI510" s="47"/>
      <c r="AJ510" s="47"/>
      <c r="AK510" s="47"/>
      <c r="AL510" s="47"/>
      <c r="AM510" s="47"/>
      <c r="AN510" s="47"/>
      <c r="AO510" s="47"/>
      <c r="AP510" s="47"/>
      <c r="AQ510" s="47"/>
      <c r="AR510" s="47"/>
      <c r="AS510" s="47"/>
    </row>
    <row r="511" spans="1:45" s="7" customFormat="1" ht="15" customHeight="1">
      <c r="A511" s="566" t="s">
        <v>1621</v>
      </c>
      <c r="B511" s="534" t="s">
        <v>793</v>
      </c>
      <c r="C511" s="803" t="s">
        <v>395</v>
      </c>
      <c r="D511" s="803" t="s">
        <v>396</v>
      </c>
      <c r="E511" s="780" t="s">
        <v>216</v>
      </c>
      <c r="F511" s="780" t="s">
        <v>397</v>
      </c>
      <c r="G511" s="950">
        <v>7015</v>
      </c>
      <c r="H511" s="430">
        <v>2751</v>
      </c>
      <c r="I511" s="799">
        <v>437900</v>
      </c>
      <c r="J511" s="673">
        <v>171700</v>
      </c>
      <c r="K511" s="943"/>
      <c r="L511" s="954">
        <f t="shared" si="246"/>
        <v>0</v>
      </c>
      <c r="M511" s="802">
        <f t="shared" ref="M511" si="257">G511*(100%-$H$3)</f>
        <v>7015</v>
      </c>
      <c r="N511" s="584">
        <f t="shared" si="245"/>
        <v>2751</v>
      </c>
      <c r="O511" s="945">
        <f t="shared" ref="O511" si="258">K511*M511</f>
        <v>0</v>
      </c>
      <c r="P511" s="537" t="s">
        <v>115</v>
      </c>
      <c r="Q511" s="528">
        <v>0.31919999999999998</v>
      </c>
      <c r="R511" s="504">
        <v>34</v>
      </c>
      <c r="S511" s="47"/>
      <c r="T511" s="47"/>
      <c r="U511" s="74"/>
      <c r="V511" s="47"/>
      <c r="W511" s="47"/>
      <c r="X511" s="47"/>
      <c r="Y511" s="47"/>
      <c r="Z511" s="47"/>
      <c r="AA511" s="47"/>
      <c r="AB511" s="47"/>
      <c r="AC511" s="47"/>
      <c r="AD511" s="47"/>
      <c r="AE511" s="47"/>
      <c r="AF511" s="47"/>
      <c r="AG511" s="47"/>
      <c r="AH511" s="47"/>
      <c r="AI511" s="47"/>
      <c r="AJ511" s="47"/>
      <c r="AK511" s="47"/>
      <c r="AL511" s="47"/>
      <c r="AM511" s="47"/>
      <c r="AN511" s="47"/>
      <c r="AO511" s="47"/>
      <c r="AP511" s="47"/>
      <c r="AQ511" s="47"/>
      <c r="AR511" s="47"/>
      <c r="AS511" s="47"/>
    </row>
    <row r="512" spans="1:45" s="7" customFormat="1" ht="15" customHeight="1">
      <c r="A512" s="948" t="s">
        <v>1479</v>
      </c>
      <c r="B512" s="534" t="s">
        <v>710</v>
      </c>
      <c r="C512" s="804"/>
      <c r="D512" s="804"/>
      <c r="E512" s="780"/>
      <c r="F512" s="780"/>
      <c r="G512" s="951"/>
      <c r="H512" s="430">
        <v>3904</v>
      </c>
      <c r="I512" s="800"/>
      <c r="J512" s="673">
        <v>243700</v>
      </c>
      <c r="K512" s="953"/>
      <c r="L512" s="955"/>
      <c r="M512" s="802"/>
      <c r="N512" s="584">
        <f t="shared" si="245"/>
        <v>3904</v>
      </c>
      <c r="O512" s="946"/>
      <c r="P512" s="537" t="s">
        <v>394</v>
      </c>
      <c r="Q512" s="528">
        <v>0.3</v>
      </c>
      <c r="R512" s="504">
        <v>75</v>
      </c>
      <c r="S512" s="47"/>
      <c r="T512" s="47"/>
      <c r="U512" s="74"/>
      <c r="V512" s="47"/>
      <c r="W512" s="47"/>
      <c r="X512" s="47"/>
      <c r="Y512" s="47"/>
      <c r="Z512" s="47"/>
      <c r="AA512" s="47"/>
      <c r="AB512" s="47"/>
      <c r="AC512" s="47"/>
      <c r="AD512" s="47"/>
      <c r="AE512" s="47"/>
      <c r="AF512" s="47"/>
      <c r="AG512" s="47"/>
      <c r="AH512" s="47"/>
      <c r="AI512" s="47"/>
      <c r="AJ512" s="47"/>
      <c r="AK512" s="47"/>
      <c r="AL512" s="47"/>
      <c r="AM512" s="47"/>
      <c r="AN512" s="47"/>
      <c r="AO512" s="47"/>
      <c r="AP512" s="47"/>
      <c r="AQ512" s="47"/>
      <c r="AR512" s="47"/>
      <c r="AS512" s="47"/>
    </row>
    <row r="513" spans="1:45" s="7" customFormat="1" ht="15" customHeight="1">
      <c r="A513" s="949"/>
      <c r="B513" s="534" t="s">
        <v>1237</v>
      </c>
      <c r="C513" s="804"/>
      <c r="D513" s="804"/>
      <c r="E513" s="780"/>
      <c r="F513" s="780"/>
      <c r="G513" s="952"/>
      <c r="H513" s="430">
        <v>360</v>
      </c>
      <c r="I513" s="801"/>
      <c r="J513" s="673">
        <v>22500</v>
      </c>
      <c r="K513" s="944"/>
      <c r="L513" s="956"/>
      <c r="M513" s="802"/>
      <c r="N513" s="584">
        <f t="shared" si="245"/>
        <v>360</v>
      </c>
      <c r="O513" s="947"/>
      <c r="P513" s="537" t="s">
        <v>225</v>
      </c>
      <c r="Q513" s="528">
        <v>0.14199999999999999</v>
      </c>
      <c r="R513" s="504">
        <v>10.5</v>
      </c>
      <c r="S513" s="47"/>
      <c r="T513" s="47"/>
      <c r="U513" s="74"/>
      <c r="V513" s="47"/>
      <c r="W513" s="47"/>
      <c r="X513" s="47"/>
      <c r="Y513" s="47"/>
      <c r="Z513" s="47"/>
      <c r="AA513" s="47"/>
      <c r="AB513" s="47"/>
      <c r="AC513" s="47"/>
      <c r="AD513" s="47"/>
      <c r="AE513" s="47"/>
      <c r="AF513" s="47"/>
      <c r="AG513" s="47"/>
      <c r="AH513" s="47"/>
      <c r="AI513" s="47"/>
      <c r="AJ513" s="47"/>
      <c r="AK513" s="47"/>
      <c r="AL513" s="47"/>
      <c r="AM513" s="47"/>
      <c r="AN513" s="47"/>
      <c r="AO513" s="47"/>
      <c r="AP513" s="47"/>
      <c r="AQ513" s="47"/>
      <c r="AR513" s="47"/>
      <c r="AS513" s="47"/>
    </row>
    <row r="514" spans="1:45" s="7" customFormat="1" ht="15" customHeight="1">
      <c r="A514" s="566" t="s">
        <v>1622</v>
      </c>
      <c r="B514" s="534" t="s">
        <v>793</v>
      </c>
      <c r="C514" s="803" t="s">
        <v>395</v>
      </c>
      <c r="D514" s="803" t="s">
        <v>396</v>
      </c>
      <c r="E514" s="780" t="s">
        <v>216</v>
      </c>
      <c r="F514" s="780" t="s">
        <v>397</v>
      </c>
      <c r="G514" s="950">
        <v>6954</v>
      </c>
      <c r="H514" s="430">
        <v>2751</v>
      </c>
      <c r="I514" s="799">
        <v>434100</v>
      </c>
      <c r="J514" s="673">
        <v>171700</v>
      </c>
      <c r="K514" s="943"/>
      <c r="L514" s="954">
        <f t="shared" si="246"/>
        <v>0</v>
      </c>
      <c r="M514" s="802">
        <f t="shared" ref="M514" si="259">G514*(100%-$H$3)</f>
        <v>6954</v>
      </c>
      <c r="N514" s="584">
        <f t="shared" si="245"/>
        <v>2751</v>
      </c>
      <c r="O514" s="945">
        <f t="shared" ref="O514" si="260">K514*M514</f>
        <v>0</v>
      </c>
      <c r="P514" s="537" t="s">
        <v>115</v>
      </c>
      <c r="Q514" s="528">
        <v>0.31919999999999998</v>
      </c>
      <c r="R514" s="504">
        <v>34</v>
      </c>
      <c r="S514" s="47"/>
      <c r="T514" s="47"/>
      <c r="U514" s="74"/>
      <c r="V514" s="47"/>
      <c r="W514" s="47"/>
      <c r="X514" s="47"/>
      <c r="Y514" s="47"/>
      <c r="Z514" s="47"/>
      <c r="AA514" s="47"/>
      <c r="AB514" s="47"/>
      <c r="AC514" s="47"/>
      <c r="AD514" s="47"/>
      <c r="AE514" s="47"/>
      <c r="AF514" s="47"/>
      <c r="AG514" s="47"/>
      <c r="AH514" s="47"/>
      <c r="AI514" s="47"/>
      <c r="AJ514" s="47"/>
      <c r="AK514" s="47"/>
      <c r="AL514" s="47"/>
      <c r="AM514" s="47"/>
      <c r="AN514" s="47"/>
      <c r="AO514" s="47"/>
      <c r="AP514" s="47"/>
      <c r="AQ514" s="47"/>
      <c r="AR514" s="47"/>
      <c r="AS514" s="47"/>
    </row>
    <row r="515" spans="1:45" s="7" customFormat="1" ht="15" customHeight="1">
      <c r="A515" s="948" t="s">
        <v>1480</v>
      </c>
      <c r="B515" s="534" t="s">
        <v>1588</v>
      </c>
      <c r="C515" s="804"/>
      <c r="D515" s="804"/>
      <c r="E515" s="780"/>
      <c r="F515" s="780"/>
      <c r="G515" s="951"/>
      <c r="H515" s="430">
        <v>3843</v>
      </c>
      <c r="I515" s="800"/>
      <c r="J515" s="673">
        <v>239900</v>
      </c>
      <c r="K515" s="953"/>
      <c r="L515" s="955"/>
      <c r="M515" s="802"/>
      <c r="N515" s="584">
        <f t="shared" si="245"/>
        <v>3843</v>
      </c>
      <c r="O515" s="946"/>
      <c r="P515" s="537" t="s">
        <v>394</v>
      </c>
      <c r="Q515" s="528">
        <v>0.3</v>
      </c>
      <c r="R515" s="504">
        <v>75</v>
      </c>
      <c r="S515" s="47"/>
      <c r="T515" s="47"/>
      <c r="U515" s="74"/>
      <c r="V515" s="47"/>
      <c r="W515" s="47"/>
      <c r="X515" s="47"/>
      <c r="Y515" s="47"/>
      <c r="Z515" s="47"/>
      <c r="AA515" s="47"/>
      <c r="AB515" s="47"/>
      <c r="AC515" s="47"/>
      <c r="AD515" s="47"/>
      <c r="AE515" s="47"/>
      <c r="AF515" s="47"/>
      <c r="AG515" s="47"/>
      <c r="AH515" s="47"/>
      <c r="AI515" s="47"/>
      <c r="AJ515" s="47"/>
      <c r="AK515" s="47"/>
      <c r="AL515" s="47"/>
      <c r="AM515" s="47"/>
      <c r="AN515" s="47"/>
      <c r="AO515" s="47"/>
      <c r="AP515" s="47"/>
      <c r="AQ515" s="47"/>
      <c r="AR515" s="47"/>
      <c r="AS515" s="47"/>
    </row>
    <row r="516" spans="1:45" s="7" customFormat="1" ht="15" customHeight="1">
      <c r="A516" s="949"/>
      <c r="B516" s="534" t="s">
        <v>1237</v>
      </c>
      <c r="C516" s="804"/>
      <c r="D516" s="804"/>
      <c r="E516" s="780"/>
      <c r="F516" s="780"/>
      <c r="G516" s="952"/>
      <c r="H516" s="430">
        <v>360</v>
      </c>
      <c r="I516" s="801"/>
      <c r="J516" s="673">
        <v>22500</v>
      </c>
      <c r="K516" s="944"/>
      <c r="L516" s="956"/>
      <c r="M516" s="802"/>
      <c r="N516" s="584">
        <f t="shared" si="245"/>
        <v>360</v>
      </c>
      <c r="O516" s="947"/>
      <c r="P516" s="537" t="s">
        <v>225</v>
      </c>
      <c r="Q516" s="528">
        <v>0.14199999999999999</v>
      </c>
      <c r="R516" s="504">
        <v>10.5</v>
      </c>
      <c r="S516" s="47"/>
      <c r="T516" s="47"/>
      <c r="U516" s="74"/>
      <c r="V516" s="47"/>
      <c r="W516" s="47"/>
      <c r="X516" s="47"/>
      <c r="Y516" s="47"/>
      <c r="Z516" s="47"/>
      <c r="AA516" s="47"/>
      <c r="AB516" s="47"/>
      <c r="AC516" s="47"/>
      <c r="AD516" s="47"/>
      <c r="AE516" s="47"/>
      <c r="AF516" s="47"/>
      <c r="AG516" s="47"/>
      <c r="AH516" s="47"/>
      <c r="AI516" s="47"/>
      <c r="AJ516" s="47"/>
      <c r="AK516" s="47"/>
      <c r="AL516" s="47"/>
      <c r="AM516" s="47"/>
      <c r="AN516" s="47"/>
      <c r="AO516" s="47"/>
      <c r="AP516" s="47"/>
      <c r="AQ516" s="47"/>
      <c r="AR516" s="47"/>
      <c r="AS516" s="47"/>
    </row>
    <row r="517" spans="1:45" s="7" customFormat="1" ht="15" customHeight="1">
      <c r="A517" s="566" t="s">
        <v>1623</v>
      </c>
      <c r="B517" s="534" t="s">
        <v>793</v>
      </c>
      <c r="C517" s="803" t="s">
        <v>395</v>
      </c>
      <c r="D517" s="803" t="s">
        <v>396</v>
      </c>
      <c r="E517" s="780" t="s">
        <v>216</v>
      </c>
      <c r="F517" s="780" t="s">
        <v>397</v>
      </c>
      <c r="G517" s="950">
        <v>6868</v>
      </c>
      <c r="H517" s="430">
        <v>2751</v>
      </c>
      <c r="I517" s="799">
        <v>428700</v>
      </c>
      <c r="J517" s="673">
        <v>171700</v>
      </c>
      <c r="K517" s="943"/>
      <c r="L517" s="954">
        <f t="shared" si="246"/>
        <v>0</v>
      </c>
      <c r="M517" s="802">
        <f t="shared" ref="M517" si="261">G517*(100%-$H$3)</f>
        <v>6868</v>
      </c>
      <c r="N517" s="584">
        <f t="shared" si="245"/>
        <v>2751</v>
      </c>
      <c r="O517" s="945">
        <f t="shared" ref="O517" si="262">K517*M517</f>
        <v>0</v>
      </c>
      <c r="P517" s="537" t="s">
        <v>115</v>
      </c>
      <c r="Q517" s="528">
        <v>0.31919999999999998</v>
      </c>
      <c r="R517" s="504">
        <v>34</v>
      </c>
      <c r="S517" s="47"/>
      <c r="T517" s="47"/>
      <c r="U517" s="74"/>
      <c r="V517" s="47"/>
      <c r="W517" s="47"/>
      <c r="X517" s="47"/>
      <c r="Y517" s="47"/>
      <c r="Z517" s="47"/>
      <c r="AA517" s="47"/>
      <c r="AB517" s="47"/>
      <c r="AC517" s="47"/>
      <c r="AD517" s="47"/>
      <c r="AE517" s="47"/>
      <c r="AF517" s="47"/>
      <c r="AG517" s="47"/>
      <c r="AH517" s="47"/>
      <c r="AI517" s="47"/>
      <c r="AJ517" s="47"/>
      <c r="AK517" s="47"/>
      <c r="AL517" s="47"/>
      <c r="AM517" s="47"/>
      <c r="AN517" s="47"/>
      <c r="AO517" s="47"/>
      <c r="AP517" s="47"/>
      <c r="AQ517" s="47"/>
      <c r="AR517" s="47"/>
      <c r="AS517" s="47"/>
    </row>
    <row r="518" spans="1:45" s="7" customFormat="1" ht="15" customHeight="1">
      <c r="A518" s="948" t="s">
        <v>1481</v>
      </c>
      <c r="B518" s="534" t="s">
        <v>711</v>
      </c>
      <c r="C518" s="804"/>
      <c r="D518" s="804"/>
      <c r="E518" s="780"/>
      <c r="F518" s="780"/>
      <c r="G518" s="951"/>
      <c r="H518" s="430">
        <v>3757</v>
      </c>
      <c r="I518" s="800"/>
      <c r="J518" s="673">
        <v>234500</v>
      </c>
      <c r="K518" s="953"/>
      <c r="L518" s="955"/>
      <c r="M518" s="802"/>
      <c r="N518" s="584">
        <f t="shared" si="245"/>
        <v>3757</v>
      </c>
      <c r="O518" s="946"/>
      <c r="P518" s="537" t="s">
        <v>394</v>
      </c>
      <c r="Q518" s="528">
        <v>0.3</v>
      </c>
      <c r="R518" s="504">
        <v>75</v>
      </c>
      <c r="S518" s="47"/>
      <c r="T518" s="47"/>
      <c r="U518" s="74"/>
      <c r="V518" s="47"/>
      <c r="W518" s="47"/>
      <c r="X518" s="47"/>
      <c r="Y518" s="47"/>
      <c r="Z518" s="47"/>
      <c r="AA518" s="47"/>
      <c r="AB518" s="47"/>
      <c r="AC518" s="47"/>
      <c r="AD518" s="47"/>
      <c r="AE518" s="47"/>
      <c r="AF518" s="47"/>
      <c r="AG518" s="47"/>
      <c r="AH518" s="47"/>
      <c r="AI518" s="47"/>
      <c r="AJ518" s="47"/>
      <c r="AK518" s="47"/>
      <c r="AL518" s="47"/>
      <c r="AM518" s="47"/>
      <c r="AN518" s="47"/>
      <c r="AO518" s="47"/>
      <c r="AP518" s="47"/>
      <c r="AQ518" s="47"/>
      <c r="AR518" s="47"/>
      <c r="AS518" s="47"/>
    </row>
    <row r="519" spans="1:45" s="7" customFormat="1" ht="15" customHeight="1">
      <c r="A519" s="949"/>
      <c r="B519" s="534" t="s">
        <v>1237</v>
      </c>
      <c r="C519" s="804"/>
      <c r="D519" s="804"/>
      <c r="E519" s="780"/>
      <c r="F519" s="780"/>
      <c r="G519" s="952"/>
      <c r="H519" s="430">
        <v>360</v>
      </c>
      <c r="I519" s="801"/>
      <c r="J519" s="673">
        <v>22500</v>
      </c>
      <c r="K519" s="944"/>
      <c r="L519" s="956"/>
      <c r="M519" s="802"/>
      <c r="N519" s="584">
        <f t="shared" si="245"/>
        <v>360</v>
      </c>
      <c r="O519" s="947"/>
      <c r="P519" s="537" t="s">
        <v>225</v>
      </c>
      <c r="Q519" s="528">
        <v>0.14199999999999999</v>
      </c>
      <c r="R519" s="504">
        <v>10.5</v>
      </c>
      <c r="S519" s="47"/>
      <c r="T519" s="47"/>
      <c r="U519" s="74"/>
      <c r="V519" s="47"/>
      <c r="W519" s="47"/>
      <c r="X519" s="47"/>
      <c r="Y519" s="47"/>
      <c r="Z519" s="47"/>
      <c r="AA519" s="47"/>
      <c r="AB519" s="47"/>
      <c r="AC519" s="47"/>
      <c r="AD519" s="47"/>
      <c r="AE519" s="47"/>
      <c r="AF519" s="47"/>
      <c r="AG519" s="47"/>
      <c r="AH519" s="47"/>
      <c r="AI519" s="47"/>
      <c r="AJ519" s="47"/>
      <c r="AK519" s="47"/>
      <c r="AL519" s="47"/>
      <c r="AM519" s="47"/>
      <c r="AN519" s="47"/>
      <c r="AO519" s="47"/>
      <c r="AP519" s="47"/>
      <c r="AQ519" s="47"/>
      <c r="AR519" s="47"/>
      <c r="AS519" s="47"/>
    </row>
    <row r="520" spans="1:45" s="53" customFormat="1" ht="15.75" customHeight="1">
      <c r="A520" s="428" t="s">
        <v>1463</v>
      </c>
      <c r="B520" s="429" t="s">
        <v>793</v>
      </c>
      <c r="C520" s="830" t="s">
        <v>723</v>
      </c>
      <c r="D520" s="830" t="s">
        <v>438</v>
      </c>
      <c r="E520" s="830" t="s">
        <v>222</v>
      </c>
      <c r="F520" s="830" t="s">
        <v>439</v>
      </c>
      <c r="G520" s="950">
        <v>7557</v>
      </c>
      <c r="H520" s="430">
        <v>2751</v>
      </c>
      <c r="I520" s="799">
        <v>471700</v>
      </c>
      <c r="J520" s="673">
        <v>171700</v>
      </c>
      <c r="K520" s="941"/>
      <c r="L520" s="931">
        <f t="shared" ref="L520:L597" si="263">$H$3</f>
        <v>0</v>
      </c>
      <c r="M520" s="802">
        <f t="shared" ref="M520" si="264">G520*(100%-$H$3)</f>
        <v>7557</v>
      </c>
      <c r="N520" s="584">
        <f t="shared" si="245"/>
        <v>2751</v>
      </c>
      <c r="O520" s="945">
        <f t="shared" ref="O520" si="265">K520*M520</f>
        <v>0</v>
      </c>
      <c r="P520" s="516" t="s">
        <v>115</v>
      </c>
      <c r="Q520" s="514">
        <v>0.31919999999999998</v>
      </c>
      <c r="R520" s="504">
        <v>34</v>
      </c>
      <c r="S520" s="52"/>
      <c r="T520" s="47"/>
      <c r="U520" s="74"/>
      <c r="V520" s="74"/>
      <c r="W520" s="74"/>
      <c r="X520" s="74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</row>
    <row r="521" spans="1:45" s="53" customFormat="1" ht="15.75" customHeight="1">
      <c r="A521" s="522"/>
      <c r="B521" s="435" t="s">
        <v>1237</v>
      </c>
      <c r="C521" s="831"/>
      <c r="D521" s="831"/>
      <c r="E521" s="831"/>
      <c r="F521" s="831"/>
      <c r="G521" s="951"/>
      <c r="H521" s="430">
        <v>360</v>
      </c>
      <c r="I521" s="800"/>
      <c r="J521" s="673">
        <v>22500</v>
      </c>
      <c r="K521" s="960"/>
      <c r="L521" s="961"/>
      <c r="M521" s="802"/>
      <c r="N521" s="584">
        <f t="shared" si="245"/>
        <v>360</v>
      </c>
      <c r="O521" s="946"/>
      <c r="P521" s="516"/>
      <c r="Q521" s="514"/>
      <c r="R521" s="504"/>
      <c r="S521" s="52"/>
      <c r="T521" s="47"/>
      <c r="U521" s="74"/>
      <c r="V521" s="74"/>
      <c r="W521" s="74"/>
      <c r="X521" s="74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</row>
    <row r="522" spans="1:45" s="53" customFormat="1" ht="15.75" customHeight="1">
      <c r="A522" s="434" t="s">
        <v>1290</v>
      </c>
      <c r="B522" s="429" t="s">
        <v>716</v>
      </c>
      <c r="C522" s="832"/>
      <c r="D522" s="832"/>
      <c r="E522" s="832"/>
      <c r="F522" s="832"/>
      <c r="G522" s="952"/>
      <c r="H522" s="430">
        <v>4446</v>
      </c>
      <c r="I522" s="801"/>
      <c r="J522" s="673">
        <v>277500</v>
      </c>
      <c r="K522" s="942"/>
      <c r="L522" s="932"/>
      <c r="M522" s="802"/>
      <c r="N522" s="584">
        <f t="shared" si="245"/>
        <v>4446</v>
      </c>
      <c r="O522" s="947"/>
      <c r="P522" s="516" t="s">
        <v>394</v>
      </c>
      <c r="Q522" s="514">
        <v>0.3</v>
      </c>
      <c r="R522" s="504">
        <v>75</v>
      </c>
      <c r="S522" s="52"/>
      <c r="T522" s="47"/>
      <c r="U522" s="74"/>
      <c r="V522" s="74"/>
      <c r="W522" s="74"/>
      <c r="X522" s="74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</row>
    <row r="523" spans="1:45" s="53" customFormat="1" ht="15.75" customHeight="1">
      <c r="A523" s="428" t="s">
        <v>1464</v>
      </c>
      <c r="B523" s="435" t="s">
        <v>793</v>
      </c>
      <c r="C523" s="830" t="s">
        <v>723</v>
      </c>
      <c r="D523" s="830" t="s">
        <v>438</v>
      </c>
      <c r="E523" s="830" t="s">
        <v>222</v>
      </c>
      <c r="F523" s="830" t="s">
        <v>439</v>
      </c>
      <c r="G523" s="950">
        <v>7496</v>
      </c>
      <c r="H523" s="430">
        <v>2751</v>
      </c>
      <c r="I523" s="799">
        <v>467900</v>
      </c>
      <c r="J523" s="673">
        <v>171700</v>
      </c>
      <c r="K523" s="941"/>
      <c r="L523" s="931">
        <f t="shared" si="263"/>
        <v>0</v>
      </c>
      <c r="M523" s="802">
        <f t="shared" ref="M523" si="266">G523*(100%-$H$3)</f>
        <v>7496</v>
      </c>
      <c r="N523" s="584">
        <f t="shared" si="245"/>
        <v>2751</v>
      </c>
      <c r="O523" s="945">
        <f t="shared" ref="O523" si="267">K523*M523</f>
        <v>0</v>
      </c>
      <c r="P523" s="516" t="s">
        <v>115</v>
      </c>
      <c r="Q523" s="514">
        <v>0.31919999999999998</v>
      </c>
      <c r="R523" s="504">
        <v>34</v>
      </c>
      <c r="S523" s="52"/>
      <c r="T523" s="47"/>
      <c r="U523" s="74"/>
      <c r="V523" s="74"/>
      <c r="W523" s="74"/>
      <c r="X523" s="74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</row>
    <row r="524" spans="1:45" s="53" customFormat="1" ht="15.75" customHeight="1">
      <c r="A524" s="522"/>
      <c r="B524" s="429" t="s">
        <v>1237</v>
      </c>
      <c r="C524" s="831"/>
      <c r="D524" s="831"/>
      <c r="E524" s="831"/>
      <c r="F524" s="831"/>
      <c r="G524" s="951"/>
      <c r="H524" s="430">
        <v>360</v>
      </c>
      <c r="I524" s="800"/>
      <c r="J524" s="673">
        <v>22500</v>
      </c>
      <c r="K524" s="960"/>
      <c r="L524" s="961"/>
      <c r="M524" s="802"/>
      <c r="N524" s="584">
        <f t="shared" si="245"/>
        <v>360</v>
      </c>
      <c r="O524" s="946"/>
      <c r="P524" s="516"/>
      <c r="Q524" s="514"/>
      <c r="R524" s="504"/>
      <c r="S524" s="52"/>
      <c r="T524" s="47"/>
      <c r="U524" s="74"/>
      <c r="V524" s="74"/>
      <c r="W524" s="74"/>
      <c r="X524" s="74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</row>
    <row r="525" spans="1:45" s="53" customFormat="1" ht="15.75" customHeight="1">
      <c r="A525" s="434" t="s">
        <v>1289</v>
      </c>
      <c r="B525" s="435" t="s">
        <v>1468</v>
      </c>
      <c r="C525" s="832"/>
      <c r="D525" s="832"/>
      <c r="E525" s="832"/>
      <c r="F525" s="832"/>
      <c r="G525" s="952"/>
      <c r="H525" s="430">
        <v>4385</v>
      </c>
      <c r="I525" s="801"/>
      <c r="J525" s="673">
        <v>273700</v>
      </c>
      <c r="K525" s="942"/>
      <c r="L525" s="932"/>
      <c r="M525" s="802"/>
      <c r="N525" s="584">
        <f t="shared" si="245"/>
        <v>4385</v>
      </c>
      <c r="O525" s="947"/>
      <c r="P525" s="516" t="s">
        <v>394</v>
      </c>
      <c r="Q525" s="514">
        <v>0.3</v>
      </c>
      <c r="R525" s="504">
        <v>75</v>
      </c>
      <c r="S525" s="52"/>
      <c r="T525" s="47"/>
      <c r="U525" s="74"/>
      <c r="V525" s="74"/>
      <c r="W525" s="74"/>
      <c r="X525" s="74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</row>
    <row r="526" spans="1:45" s="53" customFormat="1" ht="15.75" customHeight="1">
      <c r="A526" s="428" t="s">
        <v>1467</v>
      </c>
      <c r="B526" s="429" t="s">
        <v>793</v>
      </c>
      <c r="C526" s="830" t="s">
        <v>723</v>
      </c>
      <c r="D526" s="830" t="s">
        <v>438</v>
      </c>
      <c r="E526" s="830" t="s">
        <v>222</v>
      </c>
      <c r="F526" s="830" t="s">
        <v>439</v>
      </c>
      <c r="G526" s="950">
        <v>7410</v>
      </c>
      <c r="H526" s="430">
        <v>2751</v>
      </c>
      <c r="I526" s="799">
        <v>462500</v>
      </c>
      <c r="J526" s="673">
        <v>171700</v>
      </c>
      <c r="K526" s="941"/>
      <c r="L526" s="931">
        <f>$H$3</f>
        <v>0</v>
      </c>
      <c r="M526" s="802">
        <f t="shared" ref="M526" si="268">G526*(100%-$H$3)</f>
        <v>7410</v>
      </c>
      <c r="N526" s="584">
        <f t="shared" si="245"/>
        <v>2751</v>
      </c>
      <c r="O526" s="945">
        <f t="shared" ref="O526" si="269">K526*M526</f>
        <v>0</v>
      </c>
      <c r="P526" s="516" t="s">
        <v>115</v>
      </c>
      <c r="Q526" s="514">
        <v>0.31919999999999998</v>
      </c>
      <c r="R526" s="504">
        <v>34</v>
      </c>
      <c r="S526" s="52"/>
      <c r="T526" s="47"/>
      <c r="U526" s="74"/>
      <c r="V526" s="74"/>
      <c r="W526" s="74"/>
      <c r="X526" s="74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</row>
    <row r="527" spans="1:45" s="53" customFormat="1" ht="15.75" customHeight="1">
      <c r="A527" s="522"/>
      <c r="B527" s="435" t="s">
        <v>1237</v>
      </c>
      <c r="C527" s="831"/>
      <c r="D527" s="831"/>
      <c r="E527" s="831"/>
      <c r="F527" s="831"/>
      <c r="G527" s="951"/>
      <c r="H527" s="430">
        <v>360</v>
      </c>
      <c r="I527" s="800"/>
      <c r="J527" s="673">
        <v>22500</v>
      </c>
      <c r="K527" s="960"/>
      <c r="L527" s="961"/>
      <c r="M527" s="802"/>
      <c r="N527" s="584">
        <f t="shared" si="245"/>
        <v>360</v>
      </c>
      <c r="O527" s="946"/>
      <c r="P527" s="516"/>
      <c r="Q527" s="514"/>
      <c r="R527" s="504"/>
      <c r="S527" s="52"/>
      <c r="T527" s="47"/>
      <c r="U527" s="74"/>
      <c r="V527" s="74"/>
      <c r="W527" s="74"/>
      <c r="X527" s="74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</row>
    <row r="528" spans="1:45" s="53" customFormat="1" ht="15.75" customHeight="1">
      <c r="A528" s="434" t="s">
        <v>1474</v>
      </c>
      <c r="B528" s="429" t="s">
        <v>717</v>
      </c>
      <c r="C528" s="832"/>
      <c r="D528" s="832"/>
      <c r="E528" s="832"/>
      <c r="F528" s="832"/>
      <c r="G528" s="952"/>
      <c r="H528" s="430">
        <v>4299</v>
      </c>
      <c r="I528" s="801"/>
      <c r="J528" s="673">
        <v>268300</v>
      </c>
      <c r="K528" s="942"/>
      <c r="L528" s="932"/>
      <c r="M528" s="802"/>
      <c r="N528" s="584">
        <f t="shared" si="245"/>
        <v>4299</v>
      </c>
      <c r="O528" s="947"/>
      <c r="P528" s="516" t="s">
        <v>394</v>
      </c>
      <c r="Q528" s="514">
        <v>0.3</v>
      </c>
      <c r="R528" s="504">
        <v>75</v>
      </c>
      <c r="S528" s="52"/>
      <c r="T528" s="47"/>
      <c r="U528" s="74"/>
      <c r="V528" s="74"/>
      <c r="W528" s="74"/>
      <c r="X528" s="74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</row>
    <row r="529" spans="1:45" s="7" customFormat="1" ht="28.9" customHeight="1">
      <c r="A529" s="811" t="s">
        <v>551</v>
      </c>
      <c r="B529" s="717"/>
      <c r="C529" s="717"/>
      <c r="D529" s="717"/>
      <c r="E529" s="717"/>
      <c r="F529" s="717"/>
      <c r="G529" s="717"/>
      <c r="H529" s="717"/>
      <c r="I529" s="717"/>
      <c r="J529" s="717"/>
      <c r="K529" s="717"/>
      <c r="L529" s="717"/>
      <c r="M529" s="717"/>
      <c r="N529" s="717"/>
      <c r="O529" s="120"/>
      <c r="P529" s="121"/>
      <c r="Q529" s="121"/>
      <c r="R529" s="253"/>
      <c r="S529" s="47"/>
      <c r="T529" s="47"/>
      <c r="U529" s="74"/>
      <c r="V529" s="74"/>
      <c r="W529" s="74"/>
      <c r="X529" s="74"/>
      <c r="Y529" s="47"/>
      <c r="Z529" s="47"/>
      <c r="AA529" s="47"/>
      <c r="AB529" s="47"/>
      <c r="AC529" s="47"/>
      <c r="AD529" s="47"/>
      <c r="AE529" s="47"/>
      <c r="AF529" s="47"/>
      <c r="AG529" s="47"/>
      <c r="AH529" s="47"/>
      <c r="AI529" s="47"/>
      <c r="AJ529" s="47"/>
      <c r="AK529" s="47"/>
      <c r="AL529" s="47"/>
      <c r="AM529" s="47"/>
      <c r="AN529" s="47"/>
      <c r="AO529" s="47"/>
      <c r="AP529" s="47"/>
      <c r="AQ529" s="47"/>
      <c r="AR529" s="47"/>
      <c r="AS529" s="47"/>
    </row>
    <row r="530" spans="1:45" s="7" customFormat="1" ht="28.9" customHeight="1">
      <c r="A530" s="862" t="s">
        <v>1644</v>
      </c>
      <c r="B530" s="863"/>
      <c r="C530" s="863"/>
      <c r="D530" s="863"/>
      <c r="E530" s="863"/>
      <c r="F530" s="863"/>
      <c r="G530" s="863"/>
      <c r="H530" s="863"/>
      <c r="I530" s="863"/>
      <c r="J530" s="863"/>
      <c r="K530" s="863"/>
      <c r="L530" s="863"/>
      <c r="M530" s="863"/>
      <c r="N530" s="863"/>
      <c r="O530" s="863"/>
      <c r="P530" s="863"/>
      <c r="Q530" s="864"/>
      <c r="R530" s="47"/>
      <c r="S530" s="47"/>
      <c r="T530" s="74"/>
      <c r="U530" s="47"/>
      <c r="V530" s="47"/>
      <c r="W530" s="47"/>
      <c r="X530" s="47"/>
      <c r="Y530" s="47"/>
      <c r="Z530" s="47"/>
      <c r="AA530" s="47"/>
      <c r="AB530" s="47"/>
      <c r="AC530" s="47"/>
      <c r="AD530" s="47"/>
      <c r="AE530" s="47"/>
      <c r="AF530" s="47"/>
      <c r="AG530" s="47"/>
      <c r="AH530" s="47"/>
      <c r="AI530" s="47"/>
      <c r="AJ530" s="47"/>
      <c r="AK530" s="47"/>
      <c r="AL530" s="47"/>
      <c r="AM530" s="47"/>
      <c r="AN530" s="47"/>
      <c r="AO530" s="47"/>
      <c r="AP530" s="47"/>
      <c r="AQ530" s="47"/>
      <c r="AR530" s="47"/>
    </row>
    <row r="531" spans="1:45" s="7" customFormat="1" ht="15" customHeight="1">
      <c r="A531" s="566" t="s">
        <v>1530</v>
      </c>
      <c r="B531" s="534" t="s">
        <v>779</v>
      </c>
      <c r="C531" s="808" t="s">
        <v>398</v>
      </c>
      <c r="D531" s="808" t="s">
        <v>399</v>
      </c>
      <c r="E531" s="810" t="s">
        <v>91</v>
      </c>
      <c r="F531" s="810" t="s">
        <v>46</v>
      </c>
      <c r="G531" s="950">
        <v>3446</v>
      </c>
      <c r="H531" s="430">
        <v>1806</v>
      </c>
      <c r="I531" s="799">
        <v>215100</v>
      </c>
      <c r="J531" s="673">
        <v>112700</v>
      </c>
      <c r="K531" s="943"/>
      <c r="L531" s="954">
        <f>$H$3</f>
        <v>0</v>
      </c>
      <c r="M531" s="802">
        <f>G531*(100%-$H$3)</f>
        <v>3446</v>
      </c>
      <c r="N531" s="536">
        <f>H531*(100%-$H$3)</f>
        <v>1806</v>
      </c>
      <c r="O531" s="945">
        <f>K531*M531</f>
        <v>0</v>
      </c>
      <c r="P531" s="537" t="s">
        <v>224</v>
      </c>
      <c r="Q531" s="528">
        <v>0.27</v>
      </c>
      <c r="R531" s="504">
        <v>28</v>
      </c>
      <c r="S531" s="47"/>
      <c r="T531" s="47"/>
      <c r="U531" s="74"/>
      <c r="V531" s="47"/>
      <c r="W531" s="47"/>
      <c r="X531" s="47"/>
      <c r="Y531" s="47"/>
      <c r="Z531" s="47"/>
      <c r="AA531" s="47"/>
      <c r="AB531" s="47"/>
      <c r="AC531" s="47"/>
      <c r="AD531" s="47"/>
      <c r="AE531" s="47"/>
      <c r="AF531" s="47"/>
      <c r="AG531" s="47"/>
      <c r="AH531" s="47"/>
      <c r="AI531" s="47"/>
      <c r="AJ531" s="47"/>
      <c r="AK531" s="47"/>
      <c r="AL531" s="47"/>
      <c r="AM531" s="47"/>
      <c r="AN531" s="47"/>
      <c r="AO531" s="47"/>
      <c r="AP531" s="47"/>
      <c r="AQ531" s="47"/>
      <c r="AR531" s="47"/>
      <c r="AS531" s="47"/>
    </row>
    <row r="532" spans="1:45" s="7" customFormat="1" ht="15" customHeight="1">
      <c r="A532" s="948" t="s">
        <v>1479</v>
      </c>
      <c r="B532" s="534" t="s">
        <v>698</v>
      </c>
      <c r="C532" s="809"/>
      <c r="D532" s="809"/>
      <c r="E532" s="810"/>
      <c r="F532" s="810"/>
      <c r="G532" s="951"/>
      <c r="H532" s="430">
        <v>1280</v>
      </c>
      <c r="I532" s="800"/>
      <c r="J532" s="673">
        <v>79900</v>
      </c>
      <c r="K532" s="953"/>
      <c r="L532" s="955"/>
      <c r="M532" s="802"/>
      <c r="N532" s="584">
        <f t="shared" ref="N532:N595" si="270">H532*(100%-$H$3)</f>
        <v>1280</v>
      </c>
      <c r="O532" s="946"/>
      <c r="P532" s="537" t="s">
        <v>298</v>
      </c>
      <c r="Q532" s="528">
        <v>0.126</v>
      </c>
      <c r="R532" s="504">
        <v>36</v>
      </c>
      <c r="S532" s="47"/>
      <c r="T532" s="47"/>
      <c r="U532" s="74"/>
      <c r="V532" s="47"/>
      <c r="W532" s="47"/>
      <c r="X532" s="47"/>
      <c r="Y532" s="47"/>
      <c r="Z532" s="47"/>
      <c r="AA532" s="47"/>
      <c r="AB532" s="47"/>
      <c r="AC532" s="47"/>
      <c r="AD532" s="47"/>
      <c r="AE532" s="47"/>
      <c r="AF532" s="47"/>
      <c r="AG532" s="47"/>
      <c r="AH532" s="47"/>
      <c r="AI532" s="47"/>
      <c r="AJ532" s="47"/>
      <c r="AK532" s="47"/>
      <c r="AL532" s="47"/>
      <c r="AM532" s="47"/>
      <c r="AN532" s="47"/>
      <c r="AO532" s="47"/>
      <c r="AP532" s="47"/>
      <c r="AQ532" s="47"/>
      <c r="AR532" s="47"/>
      <c r="AS532" s="47"/>
    </row>
    <row r="533" spans="1:45" s="7" customFormat="1" ht="15" customHeight="1">
      <c r="A533" s="949"/>
      <c r="B533" s="534" t="s">
        <v>1237</v>
      </c>
      <c r="C533" s="809"/>
      <c r="D533" s="809"/>
      <c r="E533" s="810"/>
      <c r="F533" s="810"/>
      <c r="G533" s="952"/>
      <c r="H533" s="430">
        <v>360</v>
      </c>
      <c r="I533" s="801"/>
      <c r="J533" s="673">
        <v>22500</v>
      </c>
      <c r="K533" s="944"/>
      <c r="L533" s="956"/>
      <c r="M533" s="802"/>
      <c r="N533" s="584">
        <f t="shared" si="270"/>
        <v>360</v>
      </c>
      <c r="O533" s="947"/>
      <c r="P533" s="537" t="s">
        <v>225</v>
      </c>
      <c r="Q533" s="528">
        <v>0.14199999999999999</v>
      </c>
      <c r="R533" s="504">
        <v>10.5</v>
      </c>
      <c r="S533" s="47"/>
      <c r="T533" s="47"/>
      <c r="U533" s="74"/>
      <c r="V533" s="47"/>
      <c r="W533" s="47"/>
      <c r="X533" s="47"/>
      <c r="Y533" s="47"/>
      <c r="Z533" s="47"/>
      <c r="AA533" s="47"/>
      <c r="AB533" s="47"/>
      <c r="AC533" s="47"/>
      <c r="AD533" s="47"/>
      <c r="AE533" s="47"/>
      <c r="AF533" s="47"/>
      <c r="AG533" s="47"/>
      <c r="AH533" s="47"/>
      <c r="AI533" s="47"/>
      <c r="AJ533" s="47"/>
      <c r="AK533" s="47"/>
      <c r="AL533" s="47"/>
      <c r="AM533" s="47"/>
      <c r="AN533" s="47"/>
      <c r="AO533" s="47"/>
      <c r="AP533" s="47"/>
      <c r="AQ533" s="47"/>
      <c r="AR533" s="47"/>
      <c r="AS533" s="47"/>
    </row>
    <row r="534" spans="1:45" s="7" customFormat="1" ht="15" customHeight="1">
      <c r="A534" s="566" t="s">
        <v>1533</v>
      </c>
      <c r="B534" s="534" t="s">
        <v>779</v>
      </c>
      <c r="C534" s="808" t="s">
        <v>398</v>
      </c>
      <c r="D534" s="808" t="s">
        <v>399</v>
      </c>
      <c r="E534" s="810" t="s">
        <v>91</v>
      </c>
      <c r="F534" s="810" t="s">
        <v>46</v>
      </c>
      <c r="G534" s="950">
        <v>3389</v>
      </c>
      <c r="H534" s="430">
        <v>1806</v>
      </c>
      <c r="I534" s="799">
        <v>211600</v>
      </c>
      <c r="J534" s="673">
        <v>112700</v>
      </c>
      <c r="K534" s="943"/>
      <c r="L534" s="954">
        <f t="shared" ref="L534" si="271">$H$3</f>
        <v>0</v>
      </c>
      <c r="M534" s="802">
        <f t="shared" ref="M534" si="272">G534*(100%-$H$3)</f>
        <v>3389</v>
      </c>
      <c r="N534" s="584">
        <f t="shared" si="270"/>
        <v>1806</v>
      </c>
      <c r="O534" s="945">
        <f t="shared" ref="O534" si="273">K534*M534</f>
        <v>0</v>
      </c>
      <c r="P534" s="537" t="s">
        <v>224</v>
      </c>
      <c r="Q534" s="528">
        <v>0.27</v>
      </c>
      <c r="R534" s="504">
        <v>28</v>
      </c>
      <c r="S534" s="47"/>
      <c r="T534" s="47"/>
      <c r="U534" s="74"/>
      <c r="V534" s="47"/>
      <c r="W534" s="47"/>
      <c r="X534" s="47"/>
      <c r="Y534" s="47"/>
      <c r="Z534" s="47"/>
      <c r="AA534" s="47"/>
      <c r="AB534" s="47"/>
      <c r="AC534" s="47"/>
      <c r="AD534" s="47"/>
      <c r="AE534" s="47"/>
      <c r="AF534" s="47"/>
      <c r="AG534" s="47"/>
      <c r="AH534" s="47"/>
      <c r="AI534" s="47"/>
      <c r="AJ534" s="47"/>
      <c r="AK534" s="47"/>
      <c r="AL534" s="47"/>
      <c r="AM534" s="47"/>
      <c r="AN534" s="47"/>
      <c r="AO534" s="47"/>
      <c r="AP534" s="47"/>
      <c r="AQ534" s="47"/>
      <c r="AR534" s="47"/>
      <c r="AS534" s="47"/>
    </row>
    <row r="535" spans="1:45" s="7" customFormat="1" ht="15" customHeight="1">
      <c r="A535" s="948" t="s">
        <v>1480</v>
      </c>
      <c r="B535" s="534" t="s">
        <v>1542</v>
      </c>
      <c r="C535" s="809"/>
      <c r="D535" s="809"/>
      <c r="E535" s="810"/>
      <c r="F535" s="810"/>
      <c r="G535" s="951"/>
      <c r="H535" s="430">
        <v>1223</v>
      </c>
      <c r="I535" s="800"/>
      <c r="J535" s="673">
        <v>76400</v>
      </c>
      <c r="K535" s="953"/>
      <c r="L535" s="955"/>
      <c r="M535" s="802"/>
      <c r="N535" s="584">
        <f t="shared" si="270"/>
        <v>1223</v>
      </c>
      <c r="O535" s="946"/>
      <c r="P535" s="537" t="s">
        <v>298</v>
      </c>
      <c r="Q535" s="528">
        <v>0.126</v>
      </c>
      <c r="R535" s="504">
        <v>36</v>
      </c>
      <c r="S535" s="47"/>
      <c r="T535" s="47"/>
      <c r="U535" s="74"/>
      <c r="V535" s="47"/>
      <c r="W535" s="47"/>
      <c r="X535" s="47"/>
      <c r="Y535" s="47"/>
      <c r="Z535" s="47"/>
      <c r="AA535" s="47"/>
      <c r="AB535" s="47"/>
      <c r="AC535" s="47"/>
      <c r="AD535" s="47"/>
      <c r="AE535" s="47"/>
      <c r="AF535" s="47"/>
      <c r="AG535" s="47"/>
      <c r="AH535" s="47"/>
      <c r="AI535" s="47"/>
      <c r="AJ535" s="47"/>
      <c r="AK535" s="47"/>
      <c r="AL535" s="47"/>
      <c r="AM535" s="47"/>
      <c r="AN535" s="47"/>
      <c r="AO535" s="47"/>
      <c r="AP535" s="47"/>
      <c r="AQ535" s="47"/>
      <c r="AR535" s="47"/>
      <c r="AS535" s="47"/>
    </row>
    <row r="536" spans="1:45" s="7" customFormat="1" ht="15" customHeight="1">
      <c r="A536" s="949"/>
      <c r="B536" s="534" t="s">
        <v>1237</v>
      </c>
      <c r="C536" s="809"/>
      <c r="D536" s="809"/>
      <c r="E536" s="810"/>
      <c r="F536" s="810"/>
      <c r="G536" s="952"/>
      <c r="H536" s="430">
        <v>360</v>
      </c>
      <c r="I536" s="801"/>
      <c r="J536" s="673">
        <v>22500</v>
      </c>
      <c r="K536" s="944"/>
      <c r="L536" s="956"/>
      <c r="M536" s="802"/>
      <c r="N536" s="584">
        <f t="shared" si="270"/>
        <v>360</v>
      </c>
      <c r="O536" s="947"/>
      <c r="P536" s="537" t="s">
        <v>225</v>
      </c>
      <c r="Q536" s="528">
        <v>0.14199999999999999</v>
      </c>
      <c r="R536" s="504">
        <v>10.5</v>
      </c>
      <c r="S536" s="47"/>
      <c r="T536" s="47"/>
      <c r="U536" s="74"/>
      <c r="V536" s="47"/>
      <c r="W536" s="47"/>
      <c r="X536" s="47"/>
      <c r="Y536" s="47"/>
      <c r="Z536" s="47"/>
      <c r="AA536" s="47"/>
      <c r="AB536" s="47"/>
      <c r="AC536" s="47"/>
      <c r="AD536" s="47"/>
      <c r="AE536" s="47"/>
      <c r="AF536" s="47"/>
      <c r="AG536" s="47"/>
      <c r="AH536" s="47"/>
      <c r="AI536" s="47"/>
      <c r="AJ536" s="47"/>
      <c r="AK536" s="47"/>
      <c r="AL536" s="47"/>
      <c r="AM536" s="47"/>
      <c r="AN536" s="47"/>
      <c r="AO536" s="47"/>
      <c r="AP536" s="47"/>
      <c r="AQ536" s="47"/>
      <c r="AR536" s="47"/>
      <c r="AS536" s="47"/>
    </row>
    <row r="537" spans="1:45" s="7" customFormat="1" ht="15" customHeight="1">
      <c r="A537" s="566" t="s">
        <v>1536</v>
      </c>
      <c r="B537" s="534" t="s">
        <v>779</v>
      </c>
      <c r="C537" s="808" t="s">
        <v>398</v>
      </c>
      <c r="D537" s="808" t="s">
        <v>399</v>
      </c>
      <c r="E537" s="810" t="s">
        <v>91</v>
      </c>
      <c r="F537" s="810" t="s">
        <v>46</v>
      </c>
      <c r="G537" s="950">
        <v>3187</v>
      </c>
      <c r="H537" s="430">
        <v>1806</v>
      </c>
      <c r="I537" s="799">
        <v>199000</v>
      </c>
      <c r="J537" s="673">
        <v>112700</v>
      </c>
      <c r="K537" s="943"/>
      <c r="L537" s="954">
        <f t="shared" ref="L537" si="274">$H$3</f>
        <v>0</v>
      </c>
      <c r="M537" s="802">
        <f t="shared" ref="M537" si="275">G537*(100%-$H$3)</f>
        <v>3187</v>
      </c>
      <c r="N537" s="584">
        <f t="shared" si="270"/>
        <v>1806</v>
      </c>
      <c r="O537" s="945">
        <f t="shared" ref="O537" si="276">K537*M537</f>
        <v>0</v>
      </c>
      <c r="P537" s="537" t="s">
        <v>224</v>
      </c>
      <c r="Q537" s="528">
        <v>0.27</v>
      </c>
      <c r="R537" s="504">
        <v>28</v>
      </c>
      <c r="S537" s="47"/>
      <c r="T537" s="47"/>
      <c r="U537" s="74"/>
      <c r="V537" s="47"/>
      <c r="W537" s="47"/>
      <c r="X537" s="47"/>
      <c r="Y537" s="47"/>
      <c r="Z537" s="47"/>
      <c r="AA537" s="47"/>
      <c r="AB537" s="47"/>
      <c r="AC537" s="47"/>
      <c r="AD537" s="47"/>
      <c r="AE537" s="47"/>
      <c r="AF537" s="47"/>
      <c r="AG537" s="47"/>
      <c r="AH537" s="47"/>
      <c r="AI537" s="47"/>
      <c r="AJ537" s="47"/>
      <c r="AK537" s="47"/>
      <c r="AL537" s="47"/>
      <c r="AM537" s="47"/>
      <c r="AN537" s="47"/>
      <c r="AO537" s="47"/>
      <c r="AP537" s="47"/>
      <c r="AQ537" s="47"/>
      <c r="AR537" s="47"/>
      <c r="AS537" s="47"/>
    </row>
    <row r="538" spans="1:45" s="7" customFormat="1" ht="15" customHeight="1">
      <c r="A538" s="948" t="s">
        <v>1482</v>
      </c>
      <c r="B538" s="534" t="s">
        <v>1545</v>
      </c>
      <c r="C538" s="809"/>
      <c r="D538" s="809"/>
      <c r="E538" s="810"/>
      <c r="F538" s="810"/>
      <c r="G538" s="951"/>
      <c r="H538" s="430">
        <v>1021</v>
      </c>
      <c r="I538" s="800"/>
      <c r="J538" s="673">
        <v>63800</v>
      </c>
      <c r="K538" s="953"/>
      <c r="L538" s="955"/>
      <c r="M538" s="802"/>
      <c r="N538" s="584">
        <f t="shared" si="270"/>
        <v>1021</v>
      </c>
      <c r="O538" s="946"/>
      <c r="P538" s="537" t="s">
        <v>298</v>
      </c>
      <c r="Q538" s="528">
        <v>0.126</v>
      </c>
      <c r="R538" s="504">
        <v>36</v>
      </c>
      <c r="S538" s="47"/>
      <c r="T538" s="47"/>
      <c r="U538" s="74"/>
      <c r="V538" s="47"/>
      <c r="W538" s="47"/>
      <c r="X538" s="47"/>
      <c r="Y538" s="47"/>
      <c r="Z538" s="47"/>
      <c r="AA538" s="47"/>
      <c r="AB538" s="47"/>
      <c r="AC538" s="47"/>
      <c r="AD538" s="47"/>
      <c r="AE538" s="47"/>
      <c r="AF538" s="47"/>
      <c r="AG538" s="47"/>
      <c r="AH538" s="47"/>
      <c r="AI538" s="47"/>
      <c r="AJ538" s="47"/>
      <c r="AK538" s="47"/>
      <c r="AL538" s="47"/>
      <c r="AM538" s="47"/>
      <c r="AN538" s="47"/>
      <c r="AO538" s="47"/>
      <c r="AP538" s="47"/>
      <c r="AQ538" s="47"/>
      <c r="AR538" s="47"/>
      <c r="AS538" s="47"/>
    </row>
    <row r="539" spans="1:45" s="7" customFormat="1" ht="15" customHeight="1">
      <c r="A539" s="949"/>
      <c r="B539" s="534" t="s">
        <v>1237</v>
      </c>
      <c r="C539" s="809"/>
      <c r="D539" s="809"/>
      <c r="E539" s="810"/>
      <c r="F539" s="810"/>
      <c r="G539" s="952"/>
      <c r="H539" s="430">
        <v>360</v>
      </c>
      <c r="I539" s="801"/>
      <c r="J539" s="673">
        <v>22500</v>
      </c>
      <c r="K539" s="944"/>
      <c r="L539" s="956"/>
      <c r="M539" s="802"/>
      <c r="N539" s="584">
        <f t="shared" si="270"/>
        <v>360</v>
      </c>
      <c r="O539" s="947"/>
      <c r="P539" s="537" t="s">
        <v>225</v>
      </c>
      <c r="Q539" s="528">
        <v>0.14199999999999999</v>
      </c>
      <c r="R539" s="504">
        <v>10.5</v>
      </c>
      <c r="S539" s="47"/>
      <c r="T539" s="47"/>
      <c r="U539" s="74"/>
      <c r="V539" s="47"/>
      <c r="W539" s="47"/>
      <c r="X539" s="47"/>
      <c r="Y539" s="47"/>
      <c r="Z539" s="47"/>
      <c r="AA539" s="47"/>
      <c r="AB539" s="47"/>
      <c r="AC539" s="47"/>
      <c r="AD539" s="47"/>
      <c r="AE539" s="47"/>
      <c r="AF539" s="47"/>
      <c r="AG539" s="47"/>
      <c r="AH539" s="47"/>
      <c r="AI539" s="47"/>
      <c r="AJ539" s="47"/>
      <c r="AK539" s="47"/>
      <c r="AL539" s="47"/>
      <c r="AM539" s="47"/>
      <c r="AN539" s="47"/>
      <c r="AO539" s="47"/>
      <c r="AP539" s="47"/>
      <c r="AQ539" s="47"/>
      <c r="AR539" s="47"/>
      <c r="AS539" s="47"/>
    </row>
    <row r="540" spans="1:45" s="7" customFormat="1" ht="15" customHeight="1">
      <c r="A540" s="566" t="s">
        <v>1531</v>
      </c>
      <c r="B540" s="534" t="s">
        <v>781</v>
      </c>
      <c r="C540" s="803" t="s">
        <v>399</v>
      </c>
      <c r="D540" s="803" t="s">
        <v>400</v>
      </c>
      <c r="E540" s="780" t="s">
        <v>401</v>
      </c>
      <c r="F540" s="780" t="s">
        <v>402</v>
      </c>
      <c r="G540" s="950">
        <v>3679</v>
      </c>
      <c r="H540" s="430">
        <v>1844</v>
      </c>
      <c r="I540" s="799">
        <v>229700</v>
      </c>
      <c r="J540" s="673">
        <v>115100</v>
      </c>
      <c r="K540" s="943"/>
      <c r="L540" s="954">
        <f t="shared" ref="L540" si="277">$H$3</f>
        <v>0</v>
      </c>
      <c r="M540" s="802">
        <f t="shared" ref="M540" si="278">G540*(100%-$H$3)</f>
        <v>3679</v>
      </c>
      <c r="N540" s="584">
        <f t="shared" si="270"/>
        <v>1844</v>
      </c>
      <c r="O540" s="945">
        <f t="shared" ref="O540" si="279">K540*M540</f>
        <v>0</v>
      </c>
      <c r="P540" s="537" t="s">
        <v>224</v>
      </c>
      <c r="Q540" s="528">
        <v>0.27</v>
      </c>
      <c r="R540" s="504">
        <v>28</v>
      </c>
      <c r="S540" s="47"/>
      <c r="T540" s="47"/>
      <c r="U540" s="74"/>
      <c r="V540" s="47"/>
      <c r="W540" s="47"/>
      <c r="X540" s="47"/>
      <c r="Y540" s="47"/>
      <c r="Z540" s="47"/>
      <c r="AA540" s="47"/>
      <c r="AB540" s="47"/>
      <c r="AC540" s="47"/>
      <c r="AD540" s="47"/>
      <c r="AE540" s="47"/>
      <c r="AF540" s="47"/>
      <c r="AG540" s="47"/>
      <c r="AH540" s="47"/>
      <c r="AI540" s="47"/>
      <c r="AJ540" s="47"/>
      <c r="AK540" s="47"/>
      <c r="AL540" s="47"/>
      <c r="AM540" s="47"/>
      <c r="AN540" s="47"/>
      <c r="AO540" s="47"/>
      <c r="AP540" s="47"/>
      <c r="AQ540" s="47"/>
      <c r="AR540" s="47"/>
      <c r="AS540" s="47"/>
    </row>
    <row r="541" spans="1:45" s="7" customFormat="1" ht="15" customHeight="1">
      <c r="A541" s="948" t="s">
        <v>1479</v>
      </c>
      <c r="B541" s="534" t="s">
        <v>700</v>
      </c>
      <c r="C541" s="804"/>
      <c r="D541" s="804"/>
      <c r="E541" s="780"/>
      <c r="F541" s="780"/>
      <c r="G541" s="951"/>
      <c r="H541" s="430">
        <v>1475</v>
      </c>
      <c r="I541" s="800"/>
      <c r="J541" s="673">
        <v>92100</v>
      </c>
      <c r="K541" s="953"/>
      <c r="L541" s="955"/>
      <c r="M541" s="802"/>
      <c r="N541" s="584">
        <f t="shared" si="270"/>
        <v>1475</v>
      </c>
      <c r="O541" s="946"/>
      <c r="P541" s="537" t="s">
        <v>299</v>
      </c>
      <c r="Q541" s="528">
        <v>0.249</v>
      </c>
      <c r="R541" s="504">
        <v>40</v>
      </c>
      <c r="S541" s="47"/>
      <c r="T541" s="47"/>
      <c r="U541" s="74"/>
      <c r="V541" s="47"/>
      <c r="W541" s="47"/>
      <c r="X541" s="47"/>
      <c r="Y541" s="47"/>
      <c r="Z541" s="47"/>
      <c r="AA541" s="47"/>
      <c r="AB541" s="47"/>
      <c r="AC541" s="47"/>
      <c r="AD541" s="47"/>
      <c r="AE541" s="47"/>
      <c r="AF541" s="47"/>
      <c r="AG541" s="47"/>
      <c r="AH541" s="47"/>
      <c r="AI541" s="47"/>
      <c r="AJ541" s="47"/>
      <c r="AK541" s="47"/>
      <c r="AL541" s="47"/>
      <c r="AM541" s="47"/>
      <c r="AN541" s="47"/>
      <c r="AO541" s="47"/>
      <c r="AP541" s="47"/>
      <c r="AQ541" s="47"/>
      <c r="AR541" s="47"/>
      <c r="AS541" s="47"/>
    </row>
    <row r="542" spans="1:45" s="7" customFormat="1" ht="15" customHeight="1">
      <c r="A542" s="949"/>
      <c r="B542" s="534" t="s">
        <v>1237</v>
      </c>
      <c r="C542" s="804"/>
      <c r="D542" s="804"/>
      <c r="E542" s="780"/>
      <c r="F542" s="780"/>
      <c r="G542" s="952"/>
      <c r="H542" s="430">
        <v>360</v>
      </c>
      <c r="I542" s="801"/>
      <c r="J542" s="673">
        <v>22500</v>
      </c>
      <c r="K542" s="944"/>
      <c r="L542" s="956"/>
      <c r="M542" s="802"/>
      <c r="N542" s="584">
        <f t="shared" si="270"/>
        <v>360</v>
      </c>
      <c r="O542" s="947"/>
      <c r="P542" s="537" t="s">
        <v>225</v>
      </c>
      <c r="Q542" s="528">
        <v>0.14199999999999999</v>
      </c>
      <c r="R542" s="504">
        <v>10.5</v>
      </c>
      <c r="S542" s="47"/>
      <c r="T542" s="47"/>
      <c r="U542" s="74"/>
      <c r="V542" s="47"/>
      <c r="W542" s="47"/>
      <c r="X542" s="47"/>
      <c r="Y542" s="47"/>
      <c r="Z542" s="47"/>
      <c r="AA542" s="47"/>
      <c r="AB542" s="47"/>
      <c r="AC542" s="47"/>
      <c r="AD542" s="47"/>
      <c r="AE542" s="47"/>
      <c r="AF542" s="47"/>
      <c r="AG542" s="47"/>
      <c r="AH542" s="47"/>
      <c r="AI542" s="47"/>
      <c r="AJ542" s="47"/>
      <c r="AK542" s="47"/>
      <c r="AL542" s="47"/>
      <c r="AM542" s="47"/>
      <c r="AN542" s="47"/>
      <c r="AO542" s="47"/>
      <c r="AP542" s="47"/>
      <c r="AQ542" s="47"/>
      <c r="AR542" s="47"/>
      <c r="AS542" s="47"/>
    </row>
    <row r="543" spans="1:45" s="7" customFormat="1" ht="15" customHeight="1">
      <c r="A543" s="566" t="s">
        <v>1534</v>
      </c>
      <c r="B543" s="534" t="s">
        <v>781</v>
      </c>
      <c r="C543" s="803" t="s">
        <v>399</v>
      </c>
      <c r="D543" s="803" t="s">
        <v>400</v>
      </c>
      <c r="E543" s="780" t="s">
        <v>401</v>
      </c>
      <c r="F543" s="780" t="s">
        <v>402</v>
      </c>
      <c r="G543" s="950">
        <v>3618</v>
      </c>
      <c r="H543" s="430">
        <v>1844</v>
      </c>
      <c r="I543" s="799">
        <v>225900</v>
      </c>
      <c r="J543" s="673">
        <v>115100</v>
      </c>
      <c r="K543" s="943"/>
      <c r="L543" s="954">
        <f t="shared" ref="L543" si="280">$H$3</f>
        <v>0</v>
      </c>
      <c r="M543" s="802">
        <f t="shared" ref="M543" si="281">G543*(100%-$H$3)</f>
        <v>3618</v>
      </c>
      <c r="N543" s="584">
        <f t="shared" si="270"/>
        <v>1844</v>
      </c>
      <c r="O543" s="945">
        <f t="shared" ref="O543" si="282">K543*M543</f>
        <v>0</v>
      </c>
      <c r="P543" s="537" t="s">
        <v>224</v>
      </c>
      <c r="Q543" s="528">
        <v>0.27</v>
      </c>
      <c r="R543" s="504">
        <v>28</v>
      </c>
      <c r="S543" s="47"/>
      <c r="T543" s="47"/>
      <c r="U543" s="74"/>
      <c r="V543" s="47"/>
      <c r="W543" s="47"/>
      <c r="X543" s="47"/>
      <c r="Y543" s="47"/>
      <c r="Z543" s="47"/>
      <c r="AA543" s="47"/>
      <c r="AB543" s="47"/>
      <c r="AC543" s="47"/>
      <c r="AD543" s="47"/>
      <c r="AE543" s="47"/>
      <c r="AF543" s="47"/>
      <c r="AG543" s="47"/>
      <c r="AH543" s="47"/>
      <c r="AI543" s="47"/>
      <c r="AJ543" s="47"/>
      <c r="AK543" s="47"/>
      <c r="AL543" s="47"/>
      <c r="AM543" s="47"/>
      <c r="AN543" s="47"/>
      <c r="AO543" s="47"/>
      <c r="AP543" s="47"/>
      <c r="AQ543" s="47"/>
      <c r="AR543" s="47"/>
      <c r="AS543" s="47"/>
    </row>
    <row r="544" spans="1:45" s="7" customFormat="1" ht="15" customHeight="1">
      <c r="A544" s="948" t="s">
        <v>1480</v>
      </c>
      <c r="B544" s="534" t="s">
        <v>1543</v>
      </c>
      <c r="C544" s="804"/>
      <c r="D544" s="804"/>
      <c r="E544" s="780"/>
      <c r="F544" s="780"/>
      <c r="G544" s="951"/>
      <c r="H544" s="430">
        <v>1414</v>
      </c>
      <c r="I544" s="800"/>
      <c r="J544" s="673">
        <v>88300</v>
      </c>
      <c r="K544" s="953"/>
      <c r="L544" s="955"/>
      <c r="M544" s="802"/>
      <c r="N544" s="584">
        <f t="shared" si="270"/>
        <v>1414</v>
      </c>
      <c r="O544" s="946"/>
      <c r="P544" s="537" t="s">
        <v>299</v>
      </c>
      <c r="Q544" s="528">
        <v>0.249</v>
      </c>
      <c r="R544" s="504">
        <v>40</v>
      </c>
      <c r="S544" s="47"/>
      <c r="T544" s="47"/>
      <c r="U544" s="74"/>
      <c r="V544" s="47"/>
      <c r="W544" s="47"/>
      <c r="X544" s="47"/>
      <c r="Y544" s="47"/>
      <c r="Z544" s="47"/>
      <c r="AA544" s="47"/>
      <c r="AB544" s="47"/>
      <c r="AC544" s="47"/>
      <c r="AD544" s="47"/>
      <c r="AE544" s="47"/>
      <c r="AF544" s="47"/>
      <c r="AG544" s="47"/>
      <c r="AH544" s="47"/>
      <c r="AI544" s="47"/>
      <c r="AJ544" s="47"/>
      <c r="AK544" s="47"/>
      <c r="AL544" s="47"/>
      <c r="AM544" s="47"/>
      <c r="AN544" s="47"/>
      <c r="AO544" s="47"/>
      <c r="AP544" s="47"/>
      <c r="AQ544" s="47"/>
      <c r="AR544" s="47"/>
      <c r="AS544" s="47"/>
    </row>
    <row r="545" spans="1:45" s="7" customFormat="1" ht="15" customHeight="1">
      <c r="A545" s="949"/>
      <c r="B545" s="534" t="s">
        <v>1237</v>
      </c>
      <c r="C545" s="804"/>
      <c r="D545" s="804"/>
      <c r="E545" s="780"/>
      <c r="F545" s="780"/>
      <c r="G545" s="952"/>
      <c r="H545" s="430">
        <v>360</v>
      </c>
      <c r="I545" s="801"/>
      <c r="J545" s="673">
        <v>22500</v>
      </c>
      <c r="K545" s="944"/>
      <c r="L545" s="956"/>
      <c r="M545" s="802"/>
      <c r="N545" s="584">
        <f t="shared" si="270"/>
        <v>360</v>
      </c>
      <c r="O545" s="947"/>
      <c r="P545" s="537" t="s">
        <v>225</v>
      </c>
      <c r="Q545" s="528">
        <v>0.14199999999999999</v>
      </c>
      <c r="R545" s="504">
        <v>10.5</v>
      </c>
      <c r="S545" s="47"/>
      <c r="T545" s="47"/>
      <c r="U545" s="74"/>
      <c r="V545" s="47"/>
      <c r="W545" s="47"/>
      <c r="X545" s="47"/>
      <c r="Y545" s="47"/>
      <c r="Z545" s="47"/>
      <c r="AA545" s="47"/>
      <c r="AB545" s="47"/>
      <c r="AC545" s="47"/>
      <c r="AD545" s="47"/>
      <c r="AE545" s="47"/>
      <c r="AF545" s="47"/>
      <c r="AG545" s="47"/>
      <c r="AH545" s="47"/>
      <c r="AI545" s="47"/>
      <c r="AJ545" s="47"/>
      <c r="AK545" s="47"/>
      <c r="AL545" s="47"/>
      <c r="AM545" s="47"/>
      <c r="AN545" s="47"/>
      <c r="AO545" s="47"/>
      <c r="AP545" s="47"/>
      <c r="AQ545" s="47"/>
      <c r="AR545" s="47"/>
      <c r="AS545" s="47"/>
    </row>
    <row r="546" spans="1:45" s="7" customFormat="1" ht="15" customHeight="1">
      <c r="A546" s="566" t="s">
        <v>1537</v>
      </c>
      <c r="B546" s="534" t="s">
        <v>781</v>
      </c>
      <c r="C546" s="803" t="s">
        <v>399</v>
      </c>
      <c r="D546" s="803" t="s">
        <v>400</v>
      </c>
      <c r="E546" s="780" t="s">
        <v>401</v>
      </c>
      <c r="F546" s="780" t="s">
        <v>402</v>
      </c>
      <c r="G546" s="950">
        <v>3422</v>
      </c>
      <c r="H546" s="430">
        <v>1844</v>
      </c>
      <c r="I546" s="799">
        <v>213700</v>
      </c>
      <c r="J546" s="673">
        <v>115100</v>
      </c>
      <c r="K546" s="943"/>
      <c r="L546" s="954">
        <f t="shared" ref="L546" si="283">$H$3</f>
        <v>0</v>
      </c>
      <c r="M546" s="802">
        <f t="shared" ref="M546" si="284">G546*(100%-$H$3)</f>
        <v>3422</v>
      </c>
      <c r="N546" s="584">
        <f t="shared" si="270"/>
        <v>1844</v>
      </c>
      <c r="O546" s="945">
        <f t="shared" ref="O546" si="285">K546*M546</f>
        <v>0</v>
      </c>
      <c r="P546" s="537" t="s">
        <v>224</v>
      </c>
      <c r="Q546" s="528">
        <v>0.27</v>
      </c>
      <c r="R546" s="504">
        <v>28</v>
      </c>
      <c r="S546" s="47"/>
      <c r="T546" s="47"/>
      <c r="U546" s="74"/>
      <c r="V546" s="47"/>
      <c r="W546" s="47"/>
      <c r="X546" s="47"/>
      <c r="Y546" s="47"/>
      <c r="Z546" s="47"/>
      <c r="AA546" s="47"/>
      <c r="AB546" s="47"/>
      <c r="AC546" s="47"/>
      <c r="AD546" s="47"/>
      <c r="AE546" s="47"/>
      <c r="AF546" s="47"/>
      <c r="AG546" s="47"/>
      <c r="AH546" s="47"/>
      <c r="AI546" s="47"/>
      <c r="AJ546" s="47"/>
      <c r="AK546" s="47"/>
      <c r="AL546" s="47"/>
      <c r="AM546" s="47"/>
      <c r="AN546" s="47"/>
      <c r="AO546" s="47"/>
      <c r="AP546" s="47"/>
      <c r="AQ546" s="47"/>
      <c r="AR546" s="47"/>
      <c r="AS546" s="47"/>
    </row>
    <row r="547" spans="1:45" s="7" customFormat="1" ht="15" customHeight="1">
      <c r="A547" s="948" t="s">
        <v>1482</v>
      </c>
      <c r="B547" s="534" t="s">
        <v>1546</v>
      </c>
      <c r="C547" s="804"/>
      <c r="D547" s="804"/>
      <c r="E547" s="780"/>
      <c r="F547" s="780"/>
      <c r="G547" s="951"/>
      <c r="H547" s="430">
        <v>1218</v>
      </c>
      <c r="I547" s="800"/>
      <c r="J547" s="673">
        <v>76100</v>
      </c>
      <c r="K547" s="953"/>
      <c r="L547" s="955"/>
      <c r="M547" s="802"/>
      <c r="N547" s="584">
        <f t="shared" si="270"/>
        <v>1218</v>
      </c>
      <c r="O547" s="946"/>
      <c r="P547" s="537" t="s">
        <v>299</v>
      </c>
      <c r="Q547" s="528">
        <v>0.249</v>
      </c>
      <c r="R547" s="504">
        <v>40</v>
      </c>
      <c r="S547" s="47"/>
      <c r="T547" s="47"/>
      <c r="U547" s="74"/>
      <c r="V547" s="47"/>
      <c r="W547" s="47"/>
      <c r="X547" s="47"/>
      <c r="Y547" s="47"/>
      <c r="Z547" s="47"/>
      <c r="AA547" s="47"/>
      <c r="AB547" s="47"/>
      <c r="AC547" s="47"/>
      <c r="AD547" s="47"/>
      <c r="AE547" s="47"/>
      <c r="AF547" s="47"/>
      <c r="AG547" s="47"/>
      <c r="AH547" s="47"/>
      <c r="AI547" s="47"/>
      <c r="AJ547" s="47"/>
      <c r="AK547" s="47"/>
      <c r="AL547" s="47"/>
      <c r="AM547" s="47"/>
      <c r="AN547" s="47"/>
      <c r="AO547" s="47"/>
      <c r="AP547" s="47"/>
      <c r="AQ547" s="47"/>
      <c r="AR547" s="47"/>
      <c r="AS547" s="47"/>
    </row>
    <row r="548" spans="1:45" s="7" customFormat="1" ht="15" customHeight="1">
      <c r="A548" s="949"/>
      <c r="B548" s="534" t="s">
        <v>1237</v>
      </c>
      <c r="C548" s="804"/>
      <c r="D548" s="804"/>
      <c r="E548" s="780"/>
      <c r="F548" s="780"/>
      <c r="G548" s="952"/>
      <c r="H548" s="430">
        <v>360</v>
      </c>
      <c r="I548" s="801"/>
      <c r="J548" s="673">
        <v>22500</v>
      </c>
      <c r="K548" s="944"/>
      <c r="L548" s="956"/>
      <c r="M548" s="802"/>
      <c r="N548" s="584">
        <f t="shared" si="270"/>
        <v>360</v>
      </c>
      <c r="O548" s="947"/>
      <c r="P548" s="537" t="s">
        <v>225</v>
      </c>
      <c r="Q548" s="528">
        <v>0.14199999999999999</v>
      </c>
      <c r="R548" s="504">
        <v>10.5</v>
      </c>
      <c r="S548" s="47"/>
      <c r="T548" s="47"/>
      <c r="U548" s="74"/>
      <c r="V548" s="47"/>
      <c r="W548" s="47"/>
      <c r="X548" s="47"/>
      <c r="Y548" s="47"/>
      <c r="Z548" s="47"/>
      <c r="AA548" s="47"/>
      <c r="AB548" s="47"/>
      <c r="AC548" s="47"/>
      <c r="AD548" s="47"/>
      <c r="AE548" s="47"/>
      <c r="AF548" s="47"/>
      <c r="AG548" s="47"/>
      <c r="AH548" s="47"/>
      <c r="AI548" s="47"/>
      <c r="AJ548" s="47"/>
      <c r="AK548" s="47"/>
      <c r="AL548" s="47"/>
      <c r="AM548" s="47"/>
      <c r="AN548" s="47"/>
      <c r="AO548" s="47"/>
      <c r="AP548" s="47"/>
      <c r="AQ548" s="47"/>
      <c r="AR548" s="47"/>
      <c r="AS548" s="47"/>
    </row>
    <row r="549" spans="1:45" s="7" customFormat="1" ht="15" customHeight="1">
      <c r="A549" s="566" t="s">
        <v>1532</v>
      </c>
      <c r="B549" s="534" t="s">
        <v>783</v>
      </c>
      <c r="C549" s="803" t="s">
        <v>403</v>
      </c>
      <c r="D549" s="803" t="s">
        <v>404</v>
      </c>
      <c r="E549" s="780" t="s">
        <v>35</v>
      </c>
      <c r="F549" s="780" t="s">
        <v>64</v>
      </c>
      <c r="G549" s="950">
        <v>3929</v>
      </c>
      <c r="H549" s="430">
        <v>1882</v>
      </c>
      <c r="I549" s="799">
        <v>245300</v>
      </c>
      <c r="J549" s="673">
        <v>117500</v>
      </c>
      <c r="K549" s="943"/>
      <c r="L549" s="954">
        <f t="shared" ref="L549" si="286">$H$3</f>
        <v>0</v>
      </c>
      <c r="M549" s="802">
        <f t="shared" ref="M549" si="287">G549*(100%-$H$3)</f>
        <v>3929</v>
      </c>
      <c r="N549" s="584">
        <f t="shared" si="270"/>
        <v>1882</v>
      </c>
      <c r="O549" s="945">
        <f t="shared" ref="O549" si="288">K549*M549</f>
        <v>0</v>
      </c>
      <c r="P549" s="537" t="s">
        <v>224</v>
      </c>
      <c r="Q549" s="528">
        <v>0.27</v>
      </c>
      <c r="R549" s="504">
        <v>29</v>
      </c>
      <c r="S549" s="47"/>
      <c r="T549" s="47"/>
      <c r="U549" s="74"/>
      <c r="V549" s="47"/>
      <c r="W549" s="47"/>
      <c r="X549" s="47"/>
      <c r="Y549" s="47"/>
      <c r="Z549" s="47"/>
      <c r="AA549" s="47"/>
      <c r="AB549" s="47"/>
      <c r="AC549" s="47"/>
      <c r="AD549" s="47"/>
      <c r="AE549" s="47"/>
      <c r="AF549" s="47"/>
      <c r="AG549" s="47"/>
      <c r="AH549" s="47"/>
      <c r="AI549" s="47"/>
      <c r="AJ549" s="47"/>
      <c r="AK549" s="47"/>
      <c r="AL549" s="47"/>
      <c r="AM549" s="47"/>
      <c r="AN549" s="47"/>
      <c r="AO549" s="47"/>
      <c r="AP549" s="47"/>
      <c r="AQ549" s="47"/>
      <c r="AR549" s="47"/>
      <c r="AS549" s="47"/>
    </row>
    <row r="550" spans="1:45" s="7" customFormat="1" ht="15" customHeight="1">
      <c r="A550" s="948" t="s">
        <v>1479</v>
      </c>
      <c r="B550" s="534" t="s">
        <v>702</v>
      </c>
      <c r="C550" s="804"/>
      <c r="D550" s="804"/>
      <c r="E550" s="780"/>
      <c r="F550" s="780"/>
      <c r="G550" s="951"/>
      <c r="H550" s="430">
        <v>1687</v>
      </c>
      <c r="I550" s="800"/>
      <c r="J550" s="673">
        <v>105300</v>
      </c>
      <c r="K550" s="953"/>
      <c r="L550" s="955"/>
      <c r="M550" s="802"/>
      <c r="N550" s="584">
        <f t="shared" si="270"/>
        <v>1687</v>
      </c>
      <c r="O550" s="946"/>
      <c r="P550" s="537" t="s">
        <v>299</v>
      </c>
      <c r="Q550" s="528">
        <v>0.249</v>
      </c>
      <c r="R550" s="504">
        <v>42</v>
      </c>
      <c r="S550" s="47"/>
      <c r="T550" s="47"/>
      <c r="U550" s="74"/>
      <c r="V550" s="47"/>
      <c r="W550" s="47"/>
      <c r="X550" s="47"/>
      <c r="Y550" s="47"/>
      <c r="Z550" s="47"/>
      <c r="AA550" s="47"/>
      <c r="AB550" s="47"/>
      <c r="AC550" s="47"/>
      <c r="AD550" s="47"/>
      <c r="AE550" s="47"/>
      <c r="AF550" s="47"/>
      <c r="AG550" s="47"/>
      <c r="AH550" s="47"/>
      <c r="AI550" s="47"/>
      <c r="AJ550" s="47"/>
      <c r="AK550" s="47"/>
      <c r="AL550" s="47"/>
      <c r="AM550" s="47"/>
      <c r="AN550" s="47"/>
      <c r="AO550" s="47"/>
      <c r="AP550" s="47"/>
      <c r="AQ550" s="47"/>
      <c r="AR550" s="47"/>
      <c r="AS550" s="47"/>
    </row>
    <row r="551" spans="1:45" s="7" customFormat="1" ht="15" customHeight="1">
      <c r="A551" s="949"/>
      <c r="B551" s="534" t="s">
        <v>1237</v>
      </c>
      <c r="C551" s="804"/>
      <c r="D551" s="804"/>
      <c r="E551" s="780"/>
      <c r="F551" s="780"/>
      <c r="G551" s="952"/>
      <c r="H551" s="430">
        <v>360</v>
      </c>
      <c r="I551" s="801"/>
      <c r="J551" s="673">
        <v>22500</v>
      </c>
      <c r="K551" s="944"/>
      <c r="L551" s="956"/>
      <c r="M551" s="802"/>
      <c r="N551" s="584">
        <f t="shared" si="270"/>
        <v>360</v>
      </c>
      <c r="O551" s="947"/>
      <c r="P551" s="537" t="s">
        <v>225</v>
      </c>
      <c r="Q551" s="528">
        <v>0.14199999999999999</v>
      </c>
      <c r="R551" s="504">
        <v>10.5</v>
      </c>
      <c r="S551" s="47"/>
      <c r="T551" s="47"/>
      <c r="U551" s="74"/>
      <c r="V551" s="47"/>
      <c r="W551" s="47"/>
      <c r="X551" s="47"/>
      <c r="Y551" s="47"/>
      <c r="Z551" s="47"/>
      <c r="AA551" s="47"/>
      <c r="AB551" s="47"/>
      <c r="AC551" s="47"/>
      <c r="AD551" s="47"/>
      <c r="AE551" s="47"/>
      <c r="AF551" s="47"/>
      <c r="AG551" s="47"/>
      <c r="AH551" s="47"/>
      <c r="AI551" s="47"/>
      <c r="AJ551" s="47"/>
      <c r="AK551" s="47"/>
      <c r="AL551" s="47"/>
      <c r="AM551" s="47"/>
      <c r="AN551" s="47"/>
      <c r="AO551" s="47"/>
      <c r="AP551" s="47"/>
      <c r="AQ551" s="47"/>
      <c r="AR551" s="47"/>
      <c r="AS551" s="47"/>
    </row>
    <row r="552" spans="1:45" s="7" customFormat="1" ht="15" customHeight="1">
      <c r="A552" s="566" t="s">
        <v>1535</v>
      </c>
      <c r="B552" s="534" t="s">
        <v>783</v>
      </c>
      <c r="C552" s="803" t="s">
        <v>403</v>
      </c>
      <c r="D552" s="803" t="s">
        <v>404</v>
      </c>
      <c r="E552" s="780" t="s">
        <v>35</v>
      </c>
      <c r="F552" s="780" t="s">
        <v>64</v>
      </c>
      <c r="G552" s="950">
        <v>3868</v>
      </c>
      <c r="H552" s="430">
        <v>1882</v>
      </c>
      <c r="I552" s="799">
        <v>241500</v>
      </c>
      <c r="J552" s="673">
        <v>117500</v>
      </c>
      <c r="K552" s="943"/>
      <c r="L552" s="954">
        <f t="shared" ref="L552" si="289">$H$3</f>
        <v>0</v>
      </c>
      <c r="M552" s="802">
        <f t="shared" ref="M552" si="290">G552*(100%-$H$3)</f>
        <v>3868</v>
      </c>
      <c r="N552" s="584">
        <f t="shared" si="270"/>
        <v>1882</v>
      </c>
      <c r="O552" s="945">
        <f t="shared" ref="O552" si="291">K552*M552</f>
        <v>0</v>
      </c>
      <c r="P552" s="537" t="s">
        <v>224</v>
      </c>
      <c r="Q552" s="528">
        <v>0.27</v>
      </c>
      <c r="R552" s="504">
        <v>29</v>
      </c>
      <c r="S552" s="47"/>
      <c r="T552" s="47"/>
      <c r="U552" s="74"/>
      <c r="V552" s="47"/>
      <c r="W552" s="47"/>
      <c r="X552" s="47"/>
      <c r="Y552" s="47"/>
      <c r="Z552" s="47"/>
      <c r="AA552" s="47"/>
      <c r="AB552" s="47"/>
      <c r="AC552" s="47"/>
      <c r="AD552" s="47"/>
      <c r="AE552" s="47"/>
      <c r="AF552" s="47"/>
      <c r="AG552" s="47"/>
      <c r="AH552" s="47"/>
      <c r="AI552" s="47"/>
      <c r="AJ552" s="47"/>
      <c r="AK552" s="47"/>
      <c r="AL552" s="47"/>
      <c r="AM552" s="47"/>
      <c r="AN552" s="47"/>
      <c r="AO552" s="47"/>
      <c r="AP552" s="47"/>
      <c r="AQ552" s="47"/>
      <c r="AR552" s="47"/>
      <c r="AS552" s="47"/>
    </row>
    <row r="553" spans="1:45" s="7" customFormat="1" ht="15" customHeight="1">
      <c r="A553" s="948" t="s">
        <v>1480</v>
      </c>
      <c r="B553" s="534" t="s">
        <v>1544</v>
      </c>
      <c r="C553" s="804"/>
      <c r="D553" s="804"/>
      <c r="E553" s="780"/>
      <c r="F553" s="780"/>
      <c r="G553" s="951"/>
      <c r="H553" s="430">
        <v>1626</v>
      </c>
      <c r="I553" s="800"/>
      <c r="J553" s="673">
        <v>101500</v>
      </c>
      <c r="K553" s="953"/>
      <c r="L553" s="955"/>
      <c r="M553" s="802"/>
      <c r="N553" s="584">
        <f t="shared" si="270"/>
        <v>1626</v>
      </c>
      <c r="O553" s="946"/>
      <c r="P553" s="537" t="s">
        <v>299</v>
      </c>
      <c r="Q553" s="528">
        <v>0.249</v>
      </c>
      <c r="R553" s="504">
        <v>42</v>
      </c>
      <c r="S553" s="47"/>
      <c r="T553" s="47"/>
      <c r="U553" s="74"/>
      <c r="V553" s="47"/>
      <c r="W553" s="47"/>
      <c r="X553" s="47"/>
      <c r="Y553" s="47"/>
      <c r="Z553" s="47"/>
      <c r="AA553" s="47"/>
      <c r="AB553" s="47"/>
      <c r="AC553" s="47"/>
      <c r="AD553" s="47"/>
      <c r="AE553" s="47"/>
      <c r="AF553" s="47"/>
      <c r="AG553" s="47"/>
      <c r="AH553" s="47"/>
      <c r="AI553" s="47"/>
      <c r="AJ553" s="47"/>
      <c r="AK553" s="47"/>
      <c r="AL553" s="47"/>
      <c r="AM553" s="47"/>
      <c r="AN553" s="47"/>
      <c r="AO553" s="47"/>
      <c r="AP553" s="47"/>
      <c r="AQ553" s="47"/>
      <c r="AR553" s="47"/>
      <c r="AS553" s="47"/>
    </row>
    <row r="554" spans="1:45" s="7" customFormat="1" ht="15" customHeight="1">
      <c r="A554" s="949"/>
      <c r="B554" s="534" t="s">
        <v>1237</v>
      </c>
      <c r="C554" s="804"/>
      <c r="D554" s="804"/>
      <c r="E554" s="780"/>
      <c r="F554" s="780"/>
      <c r="G554" s="952"/>
      <c r="H554" s="430">
        <v>360</v>
      </c>
      <c r="I554" s="801"/>
      <c r="J554" s="673">
        <v>22500</v>
      </c>
      <c r="K554" s="944"/>
      <c r="L554" s="956"/>
      <c r="M554" s="802"/>
      <c r="N554" s="584">
        <f t="shared" si="270"/>
        <v>360</v>
      </c>
      <c r="O554" s="947"/>
      <c r="P554" s="537" t="s">
        <v>225</v>
      </c>
      <c r="Q554" s="528">
        <v>0.14199999999999999</v>
      </c>
      <c r="R554" s="504">
        <v>10.5</v>
      </c>
      <c r="S554" s="47"/>
      <c r="T554" s="47"/>
      <c r="U554" s="74"/>
      <c r="V554" s="47"/>
      <c r="W554" s="47"/>
      <c r="X554" s="47"/>
      <c r="Y554" s="47"/>
      <c r="Z554" s="47"/>
      <c r="AA554" s="47"/>
      <c r="AB554" s="47"/>
      <c r="AC554" s="47"/>
      <c r="AD554" s="47"/>
      <c r="AE554" s="47"/>
      <c r="AF554" s="47"/>
      <c r="AG554" s="47"/>
      <c r="AH554" s="47"/>
      <c r="AI554" s="47"/>
      <c r="AJ554" s="47"/>
      <c r="AK554" s="47"/>
      <c r="AL554" s="47"/>
      <c r="AM554" s="47"/>
      <c r="AN554" s="47"/>
      <c r="AO554" s="47"/>
      <c r="AP554" s="47"/>
      <c r="AQ554" s="47"/>
      <c r="AR554" s="47"/>
      <c r="AS554" s="47"/>
    </row>
    <row r="555" spans="1:45" s="7" customFormat="1" ht="15" customHeight="1">
      <c r="A555" s="566" t="s">
        <v>1538</v>
      </c>
      <c r="B555" s="534" t="s">
        <v>783</v>
      </c>
      <c r="C555" s="803" t="s">
        <v>403</v>
      </c>
      <c r="D555" s="803" t="s">
        <v>404</v>
      </c>
      <c r="E555" s="780" t="s">
        <v>35</v>
      </c>
      <c r="F555" s="780" t="s">
        <v>64</v>
      </c>
      <c r="G555" s="950">
        <v>3672</v>
      </c>
      <c r="H555" s="430">
        <v>1882</v>
      </c>
      <c r="I555" s="799">
        <v>229300</v>
      </c>
      <c r="J555" s="673">
        <v>117500</v>
      </c>
      <c r="K555" s="943"/>
      <c r="L555" s="954">
        <f t="shared" ref="L555" si="292">$H$3</f>
        <v>0</v>
      </c>
      <c r="M555" s="802">
        <f t="shared" ref="M555" si="293">G555*(100%-$H$3)</f>
        <v>3672</v>
      </c>
      <c r="N555" s="584">
        <f t="shared" si="270"/>
        <v>1882</v>
      </c>
      <c r="O555" s="945">
        <f t="shared" ref="O555" si="294">K555*M555</f>
        <v>0</v>
      </c>
      <c r="P555" s="537" t="s">
        <v>224</v>
      </c>
      <c r="Q555" s="528">
        <v>0.27</v>
      </c>
      <c r="R555" s="504">
        <v>29</v>
      </c>
      <c r="S555" s="47"/>
      <c r="T555" s="47"/>
      <c r="U555" s="74"/>
      <c r="V555" s="47"/>
      <c r="W555" s="47"/>
      <c r="X555" s="47"/>
      <c r="Y555" s="47"/>
      <c r="Z555" s="47"/>
      <c r="AA555" s="47"/>
      <c r="AB555" s="47"/>
      <c r="AC555" s="47"/>
      <c r="AD555" s="47"/>
      <c r="AE555" s="47"/>
      <c r="AF555" s="47"/>
      <c r="AG555" s="47"/>
      <c r="AH555" s="47"/>
      <c r="AI555" s="47"/>
      <c r="AJ555" s="47"/>
      <c r="AK555" s="47"/>
      <c r="AL555" s="47"/>
      <c r="AM555" s="47"/>
      <c r="AN555" s="47"/>
      <c r="AO555" s="47"/>
      <c r="AP555" s="47"/>
      <c r="AQ555" s="47"/>
      <c r="AR555" s="47"/>
      <c r="AS555" s="47"/>
    </row>
    <row r="556" spans="1:45" s="7" customFormat="1" ht="15" customHeight="1">
      <c r="A556" s="948" t="s">
        <v>1482</v>
      </c>
      <c r="B556" s="534" t="s">
        <v>1547</v>
      </c>
      <c r="C556" s="804"/>
      <c r="D556" s="804"/>
      <c r="E556" s="780"/>
      <c r="F556" s="780"/>
      <c r="G556" s="951"/>
      <c r="H556" s="430">
        <v>1430</v>
      </c>
      <c r="I556" s="800"/>
      <c r="J556" s="673">
        <v>89300</v>
      </c>
      <c r="K556" s="953"/>
      <c r="L556" s="955"/>
      <c r="M556" s="802"/>
      <c r="N556" s="584">
        <f t="shared" si="270"/>
        <v>1430</v>
      </c>
      <c r="O556" s="946"/>
      <c r="P556" s="537" t="s">
        <v>299</v>
      </c>
      <c r="Q556" s="528">
        <v>0.249</v>
      </c>
      <c r="R556" s="504">
        <v>42</v>
      </c>
      <c r="S556" s="47"/>
      <c r="T556" s="47"/>
      <c r="U556" s="74"/>
      <c r="V556" s="47"/>
      <c r="W556" s="47"/>
      <c r="X556" s="47"/>
      <c r="Y556" s="47"/>
      <c r="Z556" s="47"/>
      <c r="AA556" s="47"/>
      <c r="AB556" s="47"/>
      <c r="AC556" s="47"/>
      <c r="AD556" s="47"/>
      <c r="AE556" s="47"/>
      <c r="AF556" s="47"/>
      <c r="AG556" s="47"/>
      <c r="AH556" s="47"/>
      <c r="AI556" s="47"/>
      <c r="AJ556" s="47"/>
      <c r="AK556" s="47"/>
      <c r="AL556" s="47"/>
      <c r="AM556" s="47"/>
      <c r="AN556" s="47"/>
      <c r="AO556" s="47"/>
      <c r="AP556" s="47"/>
      <c r="AQ556" s="47"/>
      <c r="AR556" s="47"/>
      <c r="AS556" s="47"/>
    </row>
    <row r="557" spans="1:45" s="7" customFormat="1" ht="15" customHeight="1">
      <c r="A557" s="949"/>
      <c r="B557" s="534" t="s">
        <v>1237</v>
      </c>
      <c r="C557" s="804"/>
      <c r="D557" s="804"/>
      <c r="E557" s="780"/>
      <c r="F557" s="780"/>
      <c r="G557" s="952"/>
      <c r="H557" s="430">
        <v>360</v>
      </c>
      <c r="I557" s="801"/>
      <c r="J557" s="673">
        <v>22500</v>
      </c>
      <c r="K557" s="944"/>
      <c r="L557" s="956"/>
      <c r="M557" s="802"/>
      <c r="N557" s="584">
        <f t="shared" si="270"/>
        <v>360</v>
      </c>
      <c r="O557" s="947"/>
      <c r="P557" s="537" t="s">
        <v>225</v>
      </c>
      <c r="Q557" s="528">
        <v>0.14199999999999999</v>
      </c>
      <c r="R557" s="504">
        <v>10.5</v>
      </c>
      <c r="S557" s="47"/>
      <c r="T557" s="47"/>
      <c r="U557" s="74"/>
      <c r="V557" s="47"/>
      <c r="W557" s="47"/>
      <c r="X557" s="47"/>
      <c r="Y557" s="47"/>
      <c r="Z557" s="47"/>
      <c r="AA557" s="47"/>
      <c r="AB557" s="47"/>
      <c r="AC557" s="47"/>
      <c r="AD557" s="47"/>
      <c r="AE557" s="47"/>
      <c r="AF557" s="47"/>
      <c r="AG557" s="47"/>
      <c r="AH557" s="47"/>
      <c r="AI557" s="47"/>
      <c r="AJ557" s="47"/>
      <c r="AK557" s="47"/>
      <c r="AL557" s="47"/>
      <c r="AM557" s="47"/>
      <c r="AN557" s="47"/>
      <c r="AO557" s="47"/>
      <c r="AP557" s="47"/>
      <c r="AQ557" s="47"/>
      <c r="AR557" s="47"/>
      <c r="AS557" s="47"/>
    </row>
    <row r="558" spans="1:45" s="7" customFormat="1" ht="15" customHeight="1">
      <c r="A558" s="566" t="s">
        <v>1584</v>
      </c>
      <c r="B558" s="534" t="s">
        <v>785</v>
      </c>
      <c r="C558" s="803" t="s">
        <v>405</v>
      </c>
      <c r="D558" s="803" t="s">
        <v>406</v>
      </c>
      <c r="E558" s="780" t="s">
        <v>214</v>
      </c>
      <c r="F558" s="780" t="s">
        <v>407</v>
      </c>
      <c r="G558" s="950">
        <v>4616</v>
      </c>
      <c r="H558" s="430">
        <v>1914</v>
      </c>
      <c r="I558" s="799">
        <v>288200</v>
      </c>
      <c r="J558" s="673">
        <v>119500</v>
      </c>
      <c r="K558" s="943"/>
      <c r="L558" s="954">
        <f t="shared" ref="L558" si="295">$H$3</f>
        <v>0</v>
      </c>
      <c r="M558" s="802">
        <f t="shared" ref="M558" si="296">G558*(100%-$H$3)</f>
        <v>4616</v>
      </c>
      <c r="N558" s="584">
        <f t="shared" si="270"/>
        <v>1914</v>
      </c>
      <c r="O558" s="945">
        <f t="shared" ref="O558" si="297">K558*M558</f>
        <v>0</v>
      </c>
      <c r="P558" s="537" t="s">
        <v>115</v>
      </c>
      <c r="Q558" s="528">
        <v>0.31919999999999998</v>
      </c>
      <c r="R558" s="504">
        <v>32</v>
      </c>
      <c r="S558" s="47"/>
      <c r="T558" s="47"/>
      <c r="U558" s="74"/>
      <c r="V558" s="47"/>
      <c r="W558" s="47"/>
      <c r="X558" s="47"/>
      <c r="Y558" s="47"/>
      <c r="Z558" s="47"/>
      <c r="AA558" s="47"/>
      <c r="AB558" s="47"/>
      <c r="AC558" s="47"/>
      <c r="AD558" s="47"/>
      <c r="AE558" s="47"/>
      <c r="AF558" s="47"/>
      <c r="AG558" s="47"/>
      <c r="AH558" s="47"/>
      <c r="AI558" s="47"/>
      <c r="AJ558" s="47"/>
      <c r="AK558" s="47"/>
      <c r="AL558" s="47"/>
      <c r="AM558" s="47"/>
      <c r="AN558" s="47"/>
      <c r="AO558" s="47"/>
      <c r="AP558" s="47"/>
      <c r="AQ558" s="47"/>
      <c r="AR558" s="47"/>
      <c r="AS558" s="47"/>
    </row>
    <row r="559" spans="1:45" s="7" customFormat="1" ht="15" customHeight="1">
      <c r="A559" s="948" t="s">
        <v>1479</v>
      </c>
      <c r="B559" s="534" t="s">
        <v>704</v>
      </c>
      <c r="C559" s="804"/>
      <c r="D559" s="804"/>
      <c r="E559" s="780"/>
      <c r="F559" s="780"/>
      <c r="G559" s="951"/>
      <c r="H559" s="430">
        <v>2342</v>
      </c>
      <c r="I559" s="800"/>
      <c r="J559" s="673">
        <v>146200</v>
      </c>
      <c r="K559" s="953"/>
      <c r="L559" s="955"/>
      <c r="M559" s="802"/>
      <c r="N559" s="584">
        <f t="shared" si="270"/>
        <v>2342</v>
      </c>
      <c r="O559" s="946"/>
      <c r="P559" s="537" t="s">
        <v>389</v>
      </c>
      <c r="Q559" s="528">
        <v>0.23699999999999999</v>
      </c>
      <c r="R559" s="504">
        <v>61</v>
      </c>
      <c r="S559" s="47"/>
      <c r="T559" s="47"/>
      <c r="U559" s="74"/>
      <c r="V559" s="47"/>
      <c r="W559" s="47"/>
      <c r="X559" s="47"/>
      <c r="Y559" s="47"/>
      <c r="Z559" s="47"/>
      <c r="AA559" s="47"/>
      <c r="AB559" s="47"/>
      <c r="AC559" s="47"/>
      <c r="AD559" s="47"/>
      <c r="AE559" s="47"/>
      <c r="AF559" s="47"/>
      <c r="AG559" s="47"/>
      <c r="AH559" s="47"/>
      <c r="AI559" s="47"/>
      <c r="AJ559" s="47"/>
      <c r="AK559" s="47"/>
      <c r="AL559" s="47"/>
      <c r="AM559" s="47"/>
      <c r="AN559" s="47"/>
      <c r="AO559" s="47"/>
      <c r="AP559" s="47"/>
      <c r="AQ559" s="47"/>
      <c r="AR559" s="47"/>
      <c r="AS559" s="47"/>
    </row>
    <row r="560" spans="1:45" s="7" customFormat="1" ht="15" customHeight="1">
      <c r="A560" s="949"/>
      <c r="B560" s="534" t="s">
        <v>1237</v>
      </c>
      <c r="C560" s="804"/>
      <c r="D560" s="804"/>
      <c r="E560" s="780"/>
      <c r="F560" s="780"/>
      <c r="G560" s="952"/>
      <c r="H560" s="430">
        <v>360</v>
      </c>
      <c r="I560" s="801"/>
      <c r="J560" s="673">
        <v>22500</v>
      </c>
      <c r="K560" s="944"/>
      <c r="L560" s="956"/>
      <c r="M560" s="802"/>
      <c r="N560" s="584">
        <f t="shared" si="270"/>
        <v>360</v>
      </c>
      <c r="O560" s="947"/>
      <c r="P560" s="537" t="s">
        <v>225</v>
      </c>
      <c r="Q560" s="528">
        <v>0.14199999999999999</v>
      </c>
      <c r="R560" s="504">
        <v>10.5</v>
      </c>
      <c r="S560" s="47"/>
      <c r="T560" s="47"/>
      <c r="U560" s="74"/>
      <c r="V560" s="47"/>
      <c r="W560" s="47"/>
      <c r="X560" s="47"/>
      <c r="Y560" s="47"/>
      <c r="Z560" s="47"/>
      <c r="AA560" s="47"/>
      <c r="AB560" s="47"/>
      <c r="AC560" s="47"/>
      <c r="AD560" s="47"/>
      <c r="AE560" s="47"/>
      <c r="AF560" s="47"/>
      <c r="AG560" s="47"/>
      <c r="AH560" s="47"/>
      <c r="AI560" s="47"/>
      <c r="AJ560" s="47"/>
      <c r="AK560" s="47"/>
      <c r="AL560" s="47"/>
      <c r="AM560" s="47"/>
      <c r="AN560" s="47"/>
      <c r="AO560" s="47"/>
      <c r="AP560" s="47"/>
      <c r="AQ560" s="47"/>
      <c r="AR560" s="47"/>
      <c r="AS560" s="47"/>
    </row>
    <row r="561" spans="1:45" s="7" customFormat="1" ht="15" customHeight="1">
      <c r="A561" s="566" t="s">
        <v>1587</v>
      </c>
      <c r="B561" s="534" t="s">
        <v>785</v>
      </c>
      <c r="C561" s="803" t="s">
        <v>405</v>
      </c>
      <c r="D561" s="803" t="s">
        <v>406</v>
      </c>
      <c r="E561" s="780" t="s">
        <v>214</v>
      </c>
      <c r="F561" s="780" t="s">
        <v>407</v>
      </c>
      <c r="G561" s="950">
        <v>4555</v>
      </c>
      <c r="H561" s="430">
        <v>1914</v>
      </c>
      <c r="I561" s="799">
        <v>284400</v>
      </c>
      <c r="J561" s="673">
        <v>119500</v>
      </c>
      <c r="K561" s="943"/>
      <c r="L561" s="954">
        <f t="shared" ref="L561" si="298">$H$3</f>
        <v>0</v>
      </c>
      <c r="M561" s="802">
        <f t="shared" ref="M561" si="299">G561*(100%-$H$3)</f>
        <v>4555</v>
      </c>
      <c r="N561" s="584">
        <f t="shared" si="270"/>
        <v>1914</v>
      </c>
      <c r="O561" s="945">
        <f t="shared" ref="O561" si="300">K561*M561</f>
        <v>0</v>
      </c>
      <c r="P561" s="537" t="s">
        <v>115</v>
      </c>
      <c r="Q561" s="528">
        <v>0.31919999999999998</v>
      </c>
      <c r="R561" s="504">
        <v>32</v>
      </c>
      <c r="S561" s="47"/>
      <c r="T561" s="47"/>
      <c r="U561" s="74"/>
      <c r="V561" s="47"/>
      <c r="W561" s="47"/>
      <c r="X561" s="47"/>
      <c r="Y561" s="47"/>
      <c r="Z561" s="47"/>
      <c r="AA561" s="47"/>
      <c r="AB561" s="47"/>
      <c r="AC561" s="47"/>
      <c r="AD561" s="47"/>
      <c r="AE561" s="47"/>
      <c r="AF561" s="47"/>
      <c r="AG561" s="47"/>
      <c r="AH561" s="47"/>
      <c r="AI561" s="47"/>
      <c r="AJ561" s="47"/>
      <c r="AK561" s="47"/>
      <c r="AL561" s="47"/>
      <c r="AM561" s="47"/>
      <c r="AN561" s="47"/>
      <c r="AO561" s="47"/>
      <c r="AP561" s="47"/>
      <c r="AQ561" s="47"/>
      <c r="AR561" s="47"/>
      <c r="AS561" s="47"/>
    </row>
    <row r="562" spans="1:45" s="7" customFormat="1" ht="15" customHeight="1">
      <c r="A562" s="948" t="s">
        <v>1480</v>
      </c>
      <c r="B562" s="534" t="s">
        <v>1580</v>
      </c>
      <c r="C562" s="804"/>
      <c r="D562" s="804"/>
      <c r="E562" s="780"/>
      <c r="F562" s="780"/>
      <c r="G562" s="951"/>
      <c r="H562" s="430">
        <v>2281</v>
      </c>
      <c r="I562" s="800"/>
      <c r="J562" s="673">
        <v>142400</v>
      </c>
      <c r="K562" s="953"/>
      <c r="L562" s="955"/>
      <c r="M562" s="802"/>
      <c r="N562" s="584">
        <f t="shared" si="270"/>
        <v>2281</v>
      </c>
      <c r="O562" s="946"/>
      <c r="P562" s="537" t="s">
        <v>389</v>
      </c>
      <c r="Q562" s="528">
        <v>0.23699999999999999</v>
      </c>
      <c r="R562" s="504">
        <v>61</v>
      </c>
      <c r="S562" s="47"/>
      <c r="T562" s="47"/>
      <c r="U562" s="74"/>
      <c r="V562" s="47"/>
      <c r="W562" s="47"/>
      <c r="X562" s="47"/>
      <c r="Y562" s="47"/>
      <c r="Z562" s="47"/>
      <c r="AA562" s="47"/>
      <c r="AB562" s="47"/>
      <c r="AC562" s="47"/>
      <c r="AD562" s="47"/>
      <c r="AE562" s="47"/>
      <c r="AF562" s="47"/>
      <c r="AG562" s="47"/>
      <c r="AH562" s="47"/>
      <c r="AI562" s="47"/>
      <c r="AJ562" s="47"/>
      <c r="AK562" s="47"/>
      <c r="AL562" s="47"/>
      <c r="AM562" s="47"/>
      <c r="AN562" s="47"/>
      <c r="AO562" s="47"/>
      <c r="AP562" s="47"/>
      <c r="AQ562" s="47"/>
      <c r="AR562" s="47"/>
      <c r="AS562" s="47"/>
    </row>
    <row r="563" spans="1:45" s="7" customFormat="1" ht="15" customHeight="1">
      <c r="A563" s="949"/>
      <c r="B563" s="534" t="s">
        <v>1237</v>
      </c>
      <c r="C563" s="804"/>
      <c r="D563" s="804"/>
      <c r="E563" s="780"/>
      <c r="F563" s="780"/>
      <c r="G563" s="952"/>
      <c r="H563" s="430">
        <v>360</v>
      </c>
      <c r="I563" s="801"/>
      <c r="J563" s="673">
        <v>22500</v>
      </c>
      <c r="K563" s="944"/>
      <c r="L563" s="956"/>
      <c r="M563" s="802"/>
      <c r="N563" s="584">
        <f t="shared" si="270"/>
        <v>360</v>
      </c>
      <c r="O563" s="947"/>
      <c r="P563" s="537" t="s">
        <v>225</v>
      </c>
      <c r="Q563" s="528">
        <v>0.14199999999999999</v>
      </c>
      <c r="R563" s="504">
        <v>10.5</v>
      </c>
      <c r="S563" s="47"/>
      <c r="T563" s="47"/>
      <c r="U563" s="74"/>
      <c r="V563" s="47"/>
      <c r="W563" s="47"/>
      <c r="X563" s="47"/>
      <c r="Y563" s="47"/>
      <c r="Z563" s="47"/>
      <c r="AA563" s="47"/>
      <c r="AB563" s="47"/>
      <c r="AC563" s="47"/>
      <c r="AD563" s="47"/>
      <c r="AE563" s="47"/>
      <c r="AF563" s="47"/>
      <c r="AG563" s="47"/>
      <c r="AH563" s="47"/>
      <c r="AI563" s="47"/>
      <c r="AJ563" s="47"/>
      <c r="AK563" s="47"/>
      <c r="AL563" s="47"/>
      <c r="AM563" s="47"/>
      <c r="AN563" s="47"/>
      <c r="AO563" s="47"/>
      <c r="AP563" s="47"/>
      <c r="AQ563" s="47"/>
      <c r="AR563" s="47"/>
      <c r="AS563" s="47"/>
    </row>
    <row r="564" spans="1:45" s="7" customFormat="1" ht="15" customHeight="1">
      <c r="A564" s="566" t="s">
        <v>1585</v>
      </c>
      <c r="B564" s="534" t="s">
        <v>787</v>
      </c>
      <c r="C564" s="803" t="s">
        <v>408</v>
      </c>
      <c r="D564" s="803" t="s">
        <v>409</v>
      </c>
      <c r="E564" s="780" t="s">
        <v>410</v>
      </c>
      <c r="F564" s="780" t="s">
        <v>376</v>
      </c>
      <c r="G564" s="950">
        <v>4894</v>
      </c>
      <c r="H564" s="430">
        <v>1989</v>
      </c>
      <c r="I564" s="799">
        <v>305600</v>
      </c>
      <c r="J564" s="673">
        <v>124200</v>
      </c>
      <c r="K564" s="943"/>
      <c r="L564" s="954">
        <f t="shared" ref="L564" si="301">$H$3</f>
        <v>0</v>
      </c>
      <c r="M564" s="802">
        <f t="shared" ref="M564" si="302">G564*(100%-$H$3)</f>
        <v>4894</v>
      </c>
      <c r="N564" s="584">
        <f t="shared" si="270"/>
        <v>1989</v>
      </c>
      <c r="O564" s="945">
        <f t="shared" ref="O564" si="303">K564*M564</f>
        <v>0</v>
      </c>
      <c r="P564" s="537" t="s">
        <v>115</v>
      </c>
      <c r="Q564" s="528">
        <v>0.31919999999999998</v>
      </c>
      <c r="R564" s="504">
        <v>34</v>
      </c>
      <c r="S564" s="47"/>
      <c r="T564" s="47"/>
      <c r="U564" s="74"/>
      <c r="V564" s="47"/>
      <c r="W564" s="47"/>
      <c r="X564" s="47"/>
      <c r="Y564" s="47"/>
      <c r="Z564" s="47"/>
      <c r="AA564" s="47"/>
      <c r="AB564" s="47"/>
      <c r="AC564" s="47"/>
      <c r="AD564" s="47"/>
      <c r="AE564" s="47"/>
      <c r="AF564" s="47"/>
      <c r="AG564" s="47"/>
      <c r="AH564" s="47"/>
      <c r="AI564" s="47"/>
      <c r="AJ564" s="47"/>
      <c r="AK564" s="47"/>
      <c r="AL564" s="47"/>
      <c r="AM564" s="47"/>
      <c r="AN564" s="47"/>
      <c r="AO564" s="47"/>
      <c r="AP564" s="47"/>
      <c r="AQ564" s="47"/>
      <c r="AR564" s="47"/>
      <c r="AS564" s="47"/>
    </row>
    <row r="565" spans="1:45" s="7" customFormat="1" ht="15" customHeight="1">
      <c r="A565" s="948" t="s">
        <v>1479</v>
      </c>
      <c r="B565" s="534" t="s">
        <v>707</v>
      </c>
      <c r="C565" s="804"/>
      <c r="D565" s="804"/>
      <c r="E565" s="780"/>
      <c r="F565" s="780"/>
      <c r="G565" s="951"/>
      <c r="H565" s="430">
        <v>2545</v>
      </c>
      <c r="I565" s="800"/>
      <c r="J565" s="673">
        <v>158900</v>
      </c>
      <c r="K565" s="953"/>
      <c r="L565" s="955"/>
      <c r="M565" s="802"/>
      <c r="N565" s="584">
        <f t="shared" si="270"/>
        <v>2545</v>
      </c>
      <c r="O565" s="946"/>
      <c r="P565" s="537" t="s">
        <v>389</v>
      </c>
      <c r="Q565" s="528">
        <v>0.23699999999999999</v>
      </c>
      <c r="R565" s="504">
        <v>61</v>
      </c>
      <c r="S565" s="47"/>
      <c r="T565" s="47"/>
      <c r="U565" s="74"/>
      <c r="V565" s="47"/>
      <c r="W565" s="47"/>
      <c r="X565" s="47"/>
      <c r="Y565" s="47"/>
      <c r="Z565" s="47"/>
      <c r="AA565" s="47"/>
      <c r="AB565" s="47"/>
      <c r="AC565" s="47"/>
      <c r="AD565" s="47"/>
      <c r="AE565" s="47"/>
      <c r="AF565" s="47"/>
      <c r="AG565" s="47"/>
      <c r="AH565" s="47"/>
      <c r="AI565" s="47"/>
      <c r="AJ565" s="47"/>
      <c r="AK565" s="47"/>
      <c r="AL565" s="47"/>
      <c r="AM565" s="47"/>
      <c r="AN565" s="47"/>
      <c r="AO565" s="47"/>
      <c r="AP565" s="47"/>
      <c r="AQ565" s="47"/>
      <c r="AR565" s="47"/>
      <c r="AS565" s="47"/>
    </row>
    <row r="566" spans="1:45" s="7" customFormat="1" ht="15" customHeight="1">
      <c r="A566" s="949"/>
      <c r="B566" s="534" t="s">
        <v>1237</v>
      </c>
      <c r="C566" s="804"/>
      <c r="D566" s="804"/>
      <c r="E566" s="780"/>
      <c r="F566" s="780"/>
      <c r="G566" s="952"/>
      <c r="H566" s="430">
        <v>360</v>
      </c>
      <c r="I566" s="801"/>
      <c r="J566" s="673">
        <v>22500</v>
      </c>
      <c r="K566" s="944"/>
      <c r="L566" s="956"/>
      <c r="M566" s="802"/>
      <c r="N566" s="584">
        <f t="shared" si="270"/>
        <v>360</v>
      </c>
      <c r="O566" s="947"/>
      <c r="P566" s="537" t="s">
        <v>225</v>
      </c>
      <c r="Q566" s="528">
        <v>0.14199999999999999</v>
      </c>
      <c r="R566" s="504">
        <v>10.5</v>
      </c>
      <c r="S566" s="47"/>
      <c r="T566" s="47"/>
      <c r="U566" s="74"/>
      <c r="V566" s="47"/>
      <c r="W566" s="47"/>
      <c r="X566" s="47"/>
      <c r="Y566" s="47"/>
      <c r="Z566" s="47"/>
      <c r="AA566" s="47"/>
      <c r="AB566" s="47"/>
      <c r="AC566" s="47"/>
      <c r="AD566" s="47"/>
      <c r="AE566" s="47"/>
      <c r="AF566" s="47"/>
      <c r="AG566" s="47"/>
      <c r="AH566" s="47"/>
      <c r="AI566" s="47"/>
      <c r="AJ566" s="47"/>
      <c r="AK566" s="47"/>
      <c r="AL566" s="47"/>
      <c r="AM566" s="47"/>
      <c r="AN566" s="47"/>
      <c r="AO566" s="47"/>
      <c r="AP566" s="47"/>
      <c r="AQ566" s="47"/>
      <c r="AR566" s="47"/>
      <c r="AS566" s="47"/>
    </row>
    <row r="567" spans="1:45" s="7" customFormat="1" ht="15" customHeight="1">
      <c r="A567" s="566" t="s">
        <v>1600</v>
      </c>
      <c r="B567" s="534" t="s">
        <v>787</v>
      </c>
      <c r="C567" s="803" t="s">
        <v>408</v>
      </c>
      <c r="D567" s="803" t="s">
        <v>409</v>
      </c>
      <c r="E567" s="780" t="s">
        <v>410</v>
      </c>
      <c r="F567" s="780" t="s">
        <v>376</v>
      </c>
      <c r="G567" s="950">
        <v>4833</v>
      </c>
      <c r="H567" s="430">
        <v>1989</v>
      </c>
      <c r="I567" s="799">
        <v>301800</v>
      </c>
      <c r="J567" s="673">
        <v>124200</v>
      </c>
      <c r="K567" s="943"/>
      <c r="L567" s="954">
        <f t="shared" ref="L567" si="304">$H$3</f>
        <v>0</v>
      </c>
      <c r="M567" s="802">
        <f t="shared" ref="M567" si="305">G567*(100%-$H$3)</f>
        <v>4833</v>
      </c>
      <c r="N567" s="584">
        <f t="shared" si="270"/>
        <v>1989</v>
      </c>
      <c r="O567" s="945">
        <f t="shared" ref="O567" si="306">K567*M567</f>
        <v>0</v>
      </c>
      <c r="P567" s="537" t="s">
        <v>115</v>
      </c>
      <c r="Q567" s="528">
        <v>0.31919999999999998</v>
      </c>
      <c r="R567" s="504">
        <v>34</v>
      </c>
      <c r="S567" s="47"/>
      <c r="T567" s="47"/>
      <c r="U567" s="74"/>
      <c r="V567" s="47"/>
      <c r="W567" s="47"/>
      <c r="X567" s="47"/>
      <c r="Y567" s="47"/>
      <c r="Z567" s="47"/>
      <c r="AA567" s="47"/>
      <c r="AB567" s="47"/>
      <c r="AC567" s="47"/>
      <c r="AD567" s="47"/>
      <c r="AE567" s="47"/>
      <c r="AF567" s="47"/>
      <c r="AG567" s="47"/>
      <c r="AH567" s="47"/>
      <c r="AI567" s="47"/>
      <c r="AJ567" s="47"/>
      <c r="AK567" s="47"/>
      <c r="AL567" s="47"/>
      <c r="AM567" s="47"/>
      <c r="AN567" s="47"/>
      <c r="AO567" s="47"/>
      <c r="AP567" s="47"/>
      <c r="AQ567" s="47"/>
      <c r="AR567" s="47"/>
      <c r="AS567" s="47"/>
    </row>
    <row r="568" spans="1:45" s="7" customFormat="1" ht="15" customHeight="1">
      <c r="A568" s="948" t="s">
        <v>1480</v>
      </c>
      <c r="B568" s="534" t="s">
        <v>1583</v>
      </c>
      <c r="C568" s="804"/>
      <c r="D568" s="804"/>
      <c r="E568" s="780"/>
      <c r="F568" s="780"/>
      <c r="G568" s="951"/>
      <c r="H568" s="430">
        <v>2484</v>
      </c>
      <c r="I568" s="800"/>
      <c r="J568" s="673">
        <v>155100</v>
      </c>
      <c r="K568" s="953"/>
      <c r="L568" s="955"/>
      <c r="M568" s="802"/>
      <c r="N568" s="584">
        <f t="shared" si="270"/>
        <v>2484</v>
      </c>
      <c r="O568" s="946"/>
      <c r="P568" s="537" t="s">
        <v>389</v>
      </c>
      <c r="Q568" s="528">
        <v>0.23699999999999999</v>
      </c>
      <c r="R568" s="504">
        <v>61</v>
      </c>
      <c r="S568" s="47"/>
      <c r="T568" s="47"/>
      <c r="U568" s="74"/>
      <c r="V568" s="47"/>
      <c r="W568" s="47"/>
      <c r="X568" s="47"/>
      <c r="Y568" s="47"/>
      <c r="Z568" s="47"/>
      <c r="AA568" s="47"/>
      <c r="AB568" s="47"/>
      <c r="AC568" s="47"/>
      <c r="AD568" s="47"/>
      <c r="AE568" s="47"/>
      <c r="AF568" s="47"/>
      <c r="AG568" s="47"/>
      <c r="AH568" s="47"/>
      <c r="AI568" s="47"/>
      <c r="AJ568" s="47"/>
      <c r="AK568" s="47"/>
      <c r="AL568" s="47"/>
      <c r="AM568" s="47"/>
      <c r="AN568" s="47"/>
      <c r="AO568" s="47"/>
      <c r="AP568" s="47"/>
      <c r="AQ568" s="47"/>
      <c r="AR568" s="47"/>
      <c r="AS568" s="47"/>
    </row>
    <row r="569" spans="1:45" s="7" customFormat="1" ht="15" customHeight="1">
      <c r="A569" s="949"/>
      <c r="B569" s="534" t="s">
        <v>1237</v>
      </c>
      <c r="C569" s="804"/>
      <c r="D569" s="804"/>
      <c r="E569" s="780"/>
      <c r="F569" s="780"/>
      <c r="G569" s="952"/>
      <c r="H569" s="430">
        <v>360</v>
      </c>
      <c r="I569" s="801"/>
      <c r="J569" s="673">
        <v>22500</v>
      </c>
      <c r="K569" s="944"/>
      <c r="L569" s="956"/>
      <c r="M569" s="802"/>
      <c r="N569" s="584">
        <f t="shared" si="270"/>
        <v>360</v>
      </c>
      <c r="O569" s="947"/>
      <c r="P569" s="537" t="s">
        <v>225</v>
      </c>
      <c r="Q569" s="528">
        <v>0.14199999999999999</v>
      </c>
      <c r="R569" s="504">
        <v>10.5</v>
      </c>
      <c r="S569" s="47"/>
      <c r="T569" s="47"/>
      <c r="U569" s="74"/>
      <c r="V569" s="47"/>
      <c r="W569" s="47"/>
      <c r="X569" s="47"/>
      <c r="Y569" s="47"/>
      <c r="Z569" s="47"/>
      <c r="AA569" s="47"/>
      <c r="AB569" s="47"/>
      <c r="AC569" s="47"/>
      <c r="AD569" s="47"/>
      <c r="AE569" s="47"/>
      <c r="AF569" s="47"/>
      <c r="AG569" s="47"/>
      <c r="AH569" s="47"/>
      <c r="AI569" s="47"/>
      <c r="AJ569" s="47"/>
      <c r="AK569" s="47"/>
      <c r="AL569" s="47"/>
      <c r="AM569" s="47"/>
      <c r="AN569" s="47"/>
      <c r="AO569" s="47"/>
      <c r="AP569" s="47"/>
      <c r="AQ569" s="47"/>
      <c r="AR569" s="47"/>
      <c r="AS569" s="47"/>
    </row>
    <row r="570" spans="1:45" s="53" customFormat="1" ht="15.75" customHeight="1">
      <c r="A570" s="566" t="s">
        <v>1591</v>
      </c>
      <c r="B570" s="429" t="s">
        <v>787</v>
      </c>
      <c r="C570" s="962" t="s">
        <v>721</v>
      </c>
      <c r="D570" s="962" t="s">
        <v>725</v>
      </c>
      <c r="E570" s="962" t="s">
        <v>454</v>
      </c>
      <c r="F570" s="962" t="s">
        <v>455</v>
      </c>
      <c r="G570" s="950">
        <v>5232</v>
      </c>
      <c r="H570" s="430">
        <v>1989</v>
      </c>
      <c r="I570" s="799">
        <v>326600</v>
      </c>
      <c r="J570" s="673">
        <v>124200</v>
      </c>
      <c r="K570" s="941"/>
      <c r="L570" s="931">
        <f t="shared" si="263"/>
        <v>0</v>
      </c>
      <c r="M570" s="802">
        <f t="shared" ref="M570" si="307">G570*(100%-$H$3)</f>
        <v>5232</v>
      </c>
      <c r="N570" s="584">
        <f t="shared" si="270"/>
        <v>1989</v>
      </c>
      <c r="O570" s="945">
        <f t="shared" ref="O570" si="308">K570*M570</f>
        <v>0</v>
      </c>
      <c r="P570" s="516" t="s">
        <v>115</v>
      </c>
      <c r="Q570" s="514">
        <v>0.31919999999999998</v>
      </c>
      <c r="R570" s="504">
        <v>34</v>
      </c>
      <c r="S570" s="52"/>
      <c r="T570" s="47"/>
      <c r="U570" s="74"/>
      <c r="V570" s="74"/>
      <c r="W570" s="74"/>
      <c r="X570" s="74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</row>
    <row r="571" spans="1:45" s="53" customFormat="1" ht="15.75" customHeight="1">
      <c r="A571" s="948"/>
      <c r="B571" s="435" t="s">
        <v>1237</v>
      </c>
      <c r="C571" s="963"/>
      <c r="D571" s="963"/>
      <c r="E571" s="963"/>
      <c r="F571" s="963"/>
      <c r="G571" s="951"/>
      <c r="H571" s="430">
        <v>360</v>
      </c>
      <c r="I571" s="800"/>
      <c r="J571" s="673">
        <v>22500</v>
      </c>
      <c r="K571" s="960"/>
      <c r="L571" s="961"/>
      <c r="M571" s="802"/>
      <c r="N571" s="584">
        <f t="shared" si="270"/>
        <v>360</v>
      </c>
      <c r="O571" s="946"/>
      <c r="P571" s="589" t="s">
        <v>225</v>
      </c>
      <c r="Q571" s="576">
        <v>0.14199999999999999</v>
      </c>
      <c r="R571" s="504">
        <v>10.5</v>
      </c>
      <c r="S571" s="52"/>
      <c r="T571" s="47"/>
      <c r="U571" s="74"/>
      <c r="V571" s="74"/>
      <c r="W571" s="74"/>
      <c r="X571" s="74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</row>
    <row r="572" spans="1:45" s="53" customFormat="1" ht="15.75" customHeight="1">
      <c r="A572" s="949" t="s">
        <v>1290</v>
      </c>
      <c r="B572" s="429" t="s">
        <v>718</v>
      </c>
      <c r="C572" s="964"/>
      <c r="D572" s="964"/>
      <c r="E572" s="964"/>
      <c r="F572" s="964"/>
      <c r="G572" s="952"/>
      <c r="H572" s="430">
        <v>2883</v>
      </c>
      <c r="I572" s="801"/>
      <c r="J572" s="673">
        <v>179900</v>
      </c>
      <c r="K572" s="942"/>
      <c r="L572" s="932"/>
      <c r="M572" s="802"/>
      <c r="N572" s="584">
        <f t="shared" si="270"/>
        <v>2883</v>
      </c>
      <c r="O572" s="947"/>
      <c r="P572" s="516" t="s">
        <v>389</v>
      </c>
      <c r="Q572" s="514">
        <v>0.23699999999999999</v>
      </c>
      <c r="R572" s="504">
        <v>62</v>
      </c>
      <c r="S572" s="52"/>
      <c r="T572" s="47"/>
      <c r="U572" s="74"/>
      <c r="V572" s="74"/>
      <c r="W572" s="74"/>
      <c r="X572" s="74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</row>
    <row r="573" spans="1:45" s="53" customFormat="1" ht="15.75" customHeight="1">
      <c r="A573" s="566" t="s">
        <v>1592</v>
      </c>
      <c r="B573" s="435" t="s">
        <v>787</v>
      </c>
      <c r="C573" s="962" t="s">
        <v>721</v>
      </c>
      <c r="D573" s="962" t="s">
        <v>725</v>
      </c>
      <c r="E573" s="962" t="s">
        <v>454</v>
      </c>
      <c r="F573" s="962" t="s">
        <v>455</v>
      </c>
      <c r="G573" s="950">
        <v>5171</v>
      </c>
      <c r="H573" s="430">
        <v>1989</v>
      </c>
      <c r="I573" s="799">
        <v>322800</v>
      </c>
      <c r="J573" s="673">
        <v>124200</v>
      </c>
      <c r="K573" s="941"/>
      <c r="L573" s="931">
        <f t="shared" si="263"/>
        <v>0</v>
      </c>
      <c r="M573" s="802">
        <f t="shared" ref="M573" si="309">G573*(100%-$H$3)</f>
        <v>5171</v>
      </c>
      <c r="N573" s="584">
        <f t="shared" si="270"/>
        <v>1989</v>
      </c>
      <c r="O573" s="945">
        <f t="shared" ref="O573" si="310">K573*M573</f>
        <v>0</v>
      </c>
      <c r="P573" s="516" t="s">
        <v>115</v>
      </c>
      <c r="Q573" s="514">
        <v>0.31919999999999998</v>
      </c>
      <c r="R573" s="504">
        <v>34</v>
      </c>
      <c r="S573" s="52"/>
      <c r="T573" s="47"/>
      <c r="U573" s="74"/>
      <c r="V573" s="74"/>
      <c r="W573" s="74"/>
      <c r="X573" s="74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</row>
    <row r="574" spans="1:45" s="53" customFormat="1" ht="15.75" customHeight="1">
      <c r="A574" s="948"/>
      <c r="B574" s="429" t="s">
        <v>1237</v>
      </c>
      <c r="C574" s="963"/>
      <c r="D574" s="963"/>
      <c r="E574" s="963"/>
      <c r="F574" s="963"/>
      <c r="G574" s="951"/>
      <c r="H574" s="430">
        <v>360</v>
      </c>
      <c r="I574" s="800"/>
      <c r="J574" s="673">
        <v>22500</v>
      </c>
      <c r="K574" s="960"/>
      <c r="L574" s="961"/>
      <c r="M574" s="802"/>
      <c r="N574" s="584">
        <f t="shared" si="270"/>
        <v>360</v>
      </c>
      <c r="O574" s="946"/>
      <c r="P574" s="589" t="s">
        <v>225</v>
      </c>
      <c r="Q574" s="576">
        <v>0.14199999999999999</v>
      </c>
      <c r="R574" s="504">
        <v>10.5</v>
      </c>
      <c r="S574" s="52"/>
      <c r="T574" s="47"/>
      <c r="U574" s="74"/>
      <c r="V574" s="74"/>
      <c r="W574" s="74"/>
      <c r="X574" s="74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</row>
    <row r="575" spans="1:45" s="53" customFormat="1" ht="15.75" customHeight="1">
      <c r="A575" s="949" t="s">
        <v>1289</v>
      </c>
      <c r="B575" s="435" t="s">
        <v>1469</v>
      </c>
      <c r="C575" s="964"/>
      <c r="D575" s="964"/>
      <c r="E575" s="964"/>
      <c r="F575" s="964"/>
      <c r="G575" s="952"/>
      <c r="H575" s="430">
        <v>2822</v>
      </c>
      <c r="I575" s="801"/>
      <c r="J575" s="673">
        <v>176100</v>
      </c>
      <c r="K575" s="942"/>
      <c r="L575" s="932"/>
      <c r="M575" s="802"/>
      <c r="N575" s="584">
        <f t="shared" si="270"/>
        <v>2822</v>
      </c>
      <c r="O575" s="947"/>
      <c r="P575" s="516" t="s">
        <v>389</v>
      </c>
      <c r="Q575" s="514">
        <v>0.23699999999999999</v>
      </c>
      <c r="R575" s="504">
        <v>62</v>
      </c>
      <c r="S575" s="52"/>
      <c r="T575" s="47"/>
      <c r="U575" s="74"/>
      <c r="V575" s="74"/>
      <c r="W575" s="74"/>
      <c r="X575" s="74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</row>
    <row r="576" spans="1:45" s="7" customFormat="1" ht="15" customHeight="1">
      <c r="A576" s="566" t="s">
        <v>1586</v>
      </c>
      <c r="B576" s="534" t="s">
        <v>790</v>
      </c>
      <c r="C576" s="803" t="s">
        <v>411</v>
      </c>
      <c r="D576" s="803" t="s">
        <v>412</v>
      </c>
      <c r="E576" s="780" t="s">
        <v>413</v>
      </c>
      <c r="F576" s="780" t="s">
        <v>213</v>
      </c>
      <c r="G576" s="950">
        <v>5183</v>
      </c>
      <c r="H576" s="430">
        <v>2056</v>
      </c>
      <c r="I576" s="799">
        <v>323500</v>
      </c>
      <c r="J576" s="673">
        <v>128300</v>
      </c>
      <c r="K576" s="943"/>
      <c r="L576" s="931">
        <f t="shared" si="263"/>
        <v>0</v>
      </c>
      <c r="M576" s="802">
        <f t="shared" ref="M576" si="311">G576*(100%-$H$3)</f>
        <v>5183</v>
      </c>
      <c r="N576" s="584">
        <f t="shared" si="270"/>
        <v>2056</v>
      </c>
      <c r="O576" s="945">
        <f t="shared" ref="O576" si="312">K576*M576</f>
        <v>0</v>
      </c>
      <c r="P576" s="537" t="s">
        <v>115</v>
      </c>
      <c r="Q576" s="528">
        <v>0.31919999999999998</v>
      </c>
      <c r="R576" s="504">
        <v>34</v>
      </c>
      <c r="S576" s="47"/>
      <c r="T576" s="47"/>
      <c r="U576" s="74"/>
      <c r="V576" s="47"/>
      <c r="W576" s="47"/>
      <c r="X576" s="47"/>
      <c r="Y576" s="47"/>
      <c r="Z576" s="47"/>
      <c r="AA576" s="47"/>
      <c r="AB576" s="47"/>
      <c r="AC576" s="47"/>
      <c r="AD576" s="47"/>
      <c r="AE576" s="47"/>
      <c r="AF576" s="47"/>
      <c r="AG576" s="47"/>
      <c r="AH576" s="47"/>
      <c r="AI576" s="47"/>
      <c r="AJ576" s="47"/>
      <c r="AK576" s="47"/>
      <c r="AL576" s="47"/>
      <c r="AM576" s="47"/>
      <c r="AN576" s="47"/>
      <c r="AO576" s="47"/>
      <c r="AP576" s="47"/>
      <c r="AQ576" s="47"/>
      <c r="AR576" s="47"/>
      <c r="AS576" s="47"/>
    </row>
    <row r="577" spans="1:45" s="7" customFormat="1" ht="15" customHeight="1">
      <c r="A577" s="948" t="s">
        <v>1290</v>
      </c>
      <c r="B577" s="534" t="s">
        <v>1501</v>
      </c>
      <c r="C577" s="804"/>
      <c r="D577" s="804"/>
      <c r="E577" s="780"/>
      <c r="F577" s="780"/>
      <c r="G577" s="951"/>
      <c r="H577" s="430">
        <v>2767</v>
      </c>
      <c r="I577" s="800"/>
      <c r="J577" s="673">
        <v>172700</v>
      </c>
      <c r="K577" s="953"/>
      <c r="L577" s="961"/>
      <c r="M577" s="802"/>
      <c r="N577" s="584">
        <f t="shared" si="270"/>
        <v>2767</v>
      </c>
      <c r="O577" s="946"/>
      <c r="P577" s="537" t="s">
        <v>394</v>
      </c>
      <c r="Q577" s="528">
        <v>0.3</v>
      </c>
      <c r="R577" s="504">
        <v>71</v>
      </c>
      <c r="S577" s="47"/>
      <c r="T577" s="47"/>
      <c r="U577" s="74"/>
      <c r="V577" s="47"/>
      <c r="W577" s="47"/>
      <c r="X577" s="47"/>
      <c r="Y577" s="47"/>
      <c r="Z577" s="47"/>
      <c r="AA577" s="47"/>
      <c r="AB577" s="47"/>
      <c r="AC577" s="47"/>
      <c r="AD577" s="47"/>
      <c r="AE577" s="47"/>
      <c r="AF577" s="47"/>
      <c r="AG577" s="47"/>
      <c r="AH577" s="47"/>
      <c r="AI577" s="47"/>
      <c r="AJ577" s="47"/>
      <c r="AK577" s="47"/>
      <c r="AL577" s="47"/>
      <c r="AM577" s="47"/>
      <c r="AN577" s="47"/>
      <c r="AO577" s="47"/>
      <c r="AP577" s="47"/>
      <c r="AQ577" s="47"/>
      <c r="AR577" s="47"/>
      <c r="AS577" s="47"/>
    </row>
    <row r="578" spans="1:45" s="7" customFormat="1" ht="15" customHeight="1">
      <c r="A578" s="949"/>
      <c r="B578" s="534" t="s">
        <v>1237</v>
      </c>
      <c r="C578" s="804"/>
      <c r="D578" s="804"/>
      <c r="E578" s="780"/>
      <c r="F578" s="780"/>
      <c r="G578" s="952"/>
      <c r="H578" s="430">
        <v>360</v>
      </c>
      <c r="I578" s="801"/>
      <c r="J578" s="673">
        <v>22500</v>
      </c>
      <c r="K578" s="944"/>
      <c r="L578" s="932"/>
      <c r="M578" s="802"/>
      <c r="N578" s="584">
        <f t="shared" si="270"/>
        <v>360</v>
      </c>
      <c r="O578" s="947"/>
      <c r="P578" s="537" t="s">
        <v>225</v>
      </c>
      <c r="Q578" s="528">
        <v>0.14199999999999999</v>
      </c>
      <c r="R578" s="504">
        <v>10.5</v>
      </c>
      <c r="S578" s="47"/>
      <c r="T578" s="47"/>
      <c r="U578" s="74"/>
      <c r="V578" s="47"/>
      <c r="W578" s="47"/>
      <c r="X578" s="47"/>
      <c r="Y578" s="47"/>
      <c r="Z578" s="47"/>
      <c r="AA578" s="47"/>
      <c r="AB578" s="47"/>
      <c r="AC578" s="47"/>
      <c r="AD578" s="47"/>
      <c r="AE578" s="47"/>
      <c r="AF578" s="47"/>
      <c r="AG578" s="47"/>
      <c r="AH578" s="47"/>
      <c r="AI578" s="47"/>
      <c r="AJ578" s="47"/>
      <c r="AK578" s="47"/>
      <c r="AL578" s="47"/>
      <c r="AM578" s="47"/>
      <c r="AN578" s="47"/>
      <c r="AO578" s="47"/>
      <c r="AP578" s="47"/>
      <c r="AQ578" s="47"/>
      <c r="AR578" s="47"/>
      <c r="AS578" s="47"/>
    </row>
    <row r="579" spans="1:45" s="7" customFormat="1" ht="15" customHeight="1">
      <c r="A579" s="566" t="s">
        <v>1597</v>
      </c>
      <c r="B579" s="534" t="s">
        <v>790</v>
      </c>
      <c r="C579" s="803" t="s">
        <v>411</v>
      </c>
      <c r="D579" s="803" t="s">
        <v>412</v>
      </c>
      <c r="E579" s="780" t="s">
        <v>413</v>
      </c>
      <c r="F579" s="780" t="s">
        <v>213</v>
      </c>
      <c r="G579" s="950">
        <v>5122</v>
      </c>
      <c r="H579" s="430">
        <v>2056</v>
      </c>
      <c r="I579" s="799">
        <v>319700</v>
      </c>
      <c r="J579" s="673">
        <v>128300</v>
      </c>
      <c r="K579" s="943"/>
      <c r="L579" s="931">
        <f t="shared" si="263"/>
        <v>0</v>
      </c>
      <c r="M579" s="802">
        <f t="shared" ref="M579" si="313">G579*(100%-$H$3)</f>
        <v>5122</v>
      </c>
      <c r="N579" s="584">
        <f t="shared" si="270"/>
        <v>2056</v>
      </c>
      <c r="O579" s="945">
        <f t="shared" ref="O579" si="314">K579*M579</f>
        <v>0</v>
      </c>
      <c r="P579" s="537" t="s">
        <v>115</v>
      </c>
      <c r="Q579" s="528">
        <v>0.31919999999999998</v>
      </c>
      <c r="R579" s="504">
        <v>34</v>
      </c>
      <c r="S579" s="47"/>
      <c r="T579" s="47"/>
      <c r="U579" s="74"/>
      <c r="V579" s="47"/>
      <c r="W579" s="47"/>
      <c r="X579" s="47"/>
      <c r="Y579" s="47"/>
      <c r="Z579" s="47"/>
      <c r="AA579" s="47"/>
      <c r="AB579" s="47"/>
      <c r="AC579" s="47"/>
      <c r="AD579" s="47"/>
      <c r="AE579" s="47"/>
      <c r="AF579" s="47"/>
      <c r="AG579" s="47"/>
      <c r="AH579" s="47"/>
      <c r="AI579" s="47"/>
      <c r="AJ579" s="47"/>
      <c r="AK579" s="47"/>
      <c r="AL579" s="47"/>
      <c r="AM579" s="47"/>
      <c r="AN579" s="47"/>
      <c r="AO579" s="47"/>
      <c r="AP579" s="47"/>
      <c r="AQ579" s="47"/>
      <c r="AR579" s="47"/>
      <c r="AS579" s="47"/>
    </row>
    <row r="580" spans="1:45" s="7" customFormat="1" ht="15" customHeight="1">
      <c r="A580" s="948" t="s">
        <v>1480</v>
      </c>
      <c r="B580" s="534" t="s">
        <v>1548</v>
      </c>
      <c r="C580" s="804"/>
      <c r="D580" s="804"/>
      <c r="E580" s="780"/>
      <c r="F580" s="780"/>
      <c r="G580" s="951"/>
      <c r="H580" s="430">
        <v>2706</v>
      </c>
      <c r="I580" s="800"/>
      <c r="J580" s="673">
        <v>168900</v>
      </c>
      <c r="K580" s="953"/>
      <c r="L580" s="961"/>
      <c r="M580" s="802"/>
      <c r="N580" s="584">
        <f t="shared" si="270"/>
        <v>2706</v>
      </c>
      <c r="O580" s="946"/>
      <c r="P580" s="537" t="s">
        <v>394</v>
      </c>
      <c r="Q580" s="528">
        <v>0.3</v>
      </c>
      <c r="R580" s="504">
        <v>71</v>
      </c>
      <c r="S580" s="47"/>
      <c r="T580" s="47"/>
      <c r="U580" s="74"/>
      <c r="V580" s="47"/>
      <c r="W580" s="47"/>
      <c r="X580" s="47"/>
      <c r="Y580" s="47"/>
      <c r="Z580" s="47"/>
      <c r="AA580" s="47"/>
      <c r="AB580" s="47"/>
      <c r="AC580" s="47"/>
      <c r="AD580" s="47"/>
      <c r="AE580" s="47"/>
      <c r="AF580" s="47"/>
      <c r="AG580" s="47"/>
      <c r="AH580" s="47"/>
      <c r="AI580" s="47"/>
      <c r="AJ580" s="47"/>
      <c r="AK580" s="47"/>
      <c r="AL580" s="47"/>
      <c r="AM580" s="47"/>
      <c r="AN580" s="47"/>
      <c r="AO580" s="47"/>
      <c r="AP580" s="47"/>
      <c r="AQ580" s="47"/>
      <c r="AR580" s="47"/>
      <c r="AS580" s="47"/>
    </row>
    <row r="581" spans="1:45" s="7" customFormat="1" ht="15" customHeight="1">
      <c r="A581" s="949"/>
      <c r="B581" s="534" t="s">
        <v>1237</v>
      </c>
      <c r="C581" s="804"/>
      <c r="D581" s="804"/>
      <c r="E581" s="780"/>
      <c r="F581" s="780"/>
      <c r="G581" s="952"/>
      <c r="H581" s="430">
        <v>360</v>
      </c>
      <c r="I581" s="801"/>
      <c r="J581" s="673">
        <v>22500</v>
      </c>
      <c r="K581" s="944"/>
      <c r="L581" s="932"/>
      <c r="M581" s="802"/>
      <c r="N581" s="584">
        <f t="shared" si="270"/>
        <v>360</v>
      </c>
      <c r="O581" s="947"/>
      <c r="P581" s="537" t="s">
        <v>225</v>
      </c>
      <c r="Q581" s="528">
        <v>0.14199999999999999</v>
      </c>
      <c r="R581" s="504">
        <v>10.5</v>
      </c>
      <c r="S581" s="47"/>
      <c r="T581" s="47"/>
      <c r="U581" s="74"/>
      <c r="V581" s="47"/>
      <c r="W581" s="47"/>
      <c r="X581" s="47"/>
      <c r="Y581" s="47"/>
      <c r="Z581" s="47"/>
      <c r="AA581" s="47"/>
      <c r="AB581" s="47"/>
      <c r="AC581" s="47"/>
      <c r="AD581" s="47"/>
      <c r="AE581" s="47"/>
      <c r="AF581" s="47"/>
      <c r="AG581" s="47"/>
      <c r="AH581" s="47"/>
      <c r="AI581" s="47"/>
      <c r="AJ581" s="47"/>
      <c r="AK581" s="47"/>
      <c r="AL581" s="47"/>
      <c r="AM581" s="47"/>
      <c r="AN581" s="47"/>
      <c r="AO581" s="47"/>
      <c r="AP581" s="47"/>
      <c r="AQ581" s="47"/>
      <c r="AR581" s="47"/>
      <c r="AS581" s="47"/>
    </row>
    <row r="582" spans="1:45" s="53" customFormat="1" ht="15.75" customHeight="1">
      <c r="A582" s="566" t="s">
        <v>1593</v>
      </c>
      <c r="B582" s="435" t="s">
        <v>790</v>
      </c>
      <c r="C582" s="830" t="s">
        <v>726</v>
      </c>
      <c r="D582" s="830" t="s">
        <v>727</v>
      </c>
      <c r="E582" s="830" t="s">
        <v>460</v>
      </c>
      <c r="F582" s="830" t="s">
        <v>459</v>
      </c>
      <c r="G582" s="950">
        <v>5555</v>
      </c>
      <c r="H582" s="430">
        <v>2056</v>
      </c>
      <c r="I582" s="799">
        <v>346700</v>
      </c>
      <c r="J582" s="673">
        <v>128300</v>
      </c>
      <c r="K582" s="941"/>
      <c r="L582" s="931">
        <f t="shared" si="263"/>
        <v>0</v>
      </c>
      <c r="M582" s="802">
        <f t="shared" ref="M582" si="315">G582*(100%-$H$3)</f>
        <v>5555</v>
      </c>
      <c r="N582" s="584">
        <f t="shared" si="270"/>
        <v>2056</v>
      </c>
      <c r="O582" s="945">
        <f t="shared" ref="O582" si="316">K582*M582</f>
        <v>0</v>
      </c>
      <c r="P582" s="537" t="s">
        <v>115</v>
      </c>
      <c r="Q582" s="528">
        <v>0.31919999999999998</v>
      </c>
      <c r="R582" s="504">
        <v>34</v>
      </c>
      <c r="S582" s="52"/>
      <c r="T582" s="47"/>
      <c r="U582" s="74"/>
      <c r="V582" s="74"/>
      <c r="W582" s="74"/>
      <c r="X582" s="74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</row>
    <row r="583" spans="1:45" s="53" customFormat="1" ht="15.75" customHeight="1">
      <c r="A583" s="948" t="s">
        <v>1479</v>
      </c>
      <c r="B583" s="435" t="s">
        <v>1590</v>
      </c>
      <c r="C583" s="831"/>
      <c r="D583" s="831"/>
      <c r="E583" s="831"/>
      <c r="F583" s="831"/>
      <c r="G583" s="951"/>
      <c r="H583" s="430">
        <v>3139</v>
      </c>
      <c r="I583" s="800"/>
      <c r="J583" s="673">
        <v>195900</v>
      </c>
      <c r="K583" s="960"/>
      <c r="L583" s="961"/>
      <c r="M583" s="802"/>
      <c r="N583" s="584">
        <f t="shared" si="270"/>
        <v>3139</v>
      </c>
      <c r="O583" s="946"/>
      <c r="P583" s="589" t="s">
        <v>225</v>
      </c>
      <c r="Q583" s="576">
        <v>0.14199999999999999</v>
      </c>
      <c r="R583" s="504">
        <v>10.5</v>
      </c>
      <c r="S583" s="52"/>
      <c r="T583" s="47"/>
      <c r="U583" s="74"/>
      <c r="V583" s="74"/>
      <c r="W583" s="74"/>
      <c r="X583" s="74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</row>
    <row r="584" spans="1:45" s="53" customFormat="1" ht="15.75" customHeight="1">
      <c r="A584" s="949"/>
      <c r="B584" s="429" t="s">
        <v>1237</v>
      </c>
      <c r="C584" s="832"/>
      <c r="D584" s="832"/>
      <c r="E584" s="832"/>
      <c r="F584" s="832"/>
      <c r="G584" s="952"/>
      <c r="H584" s="430">
        <v>360</v>
      </c>
      <c r="I584" s="801"/>
      <c r="J584" s="673">
        <v>22500</v>
      </c>
      <c r="K584" s="942"/>
      <c r="L584" s="932"/>
      <c r="M584" s="802"/>
      <c r="N584" s="584">
        <f t="shared" si="270"/>
        <v>360</v>
      </c>
      <c r="O584" s="947"/>
      <c r="P584" s="537" t="s">
        <v>394</v>
      </c>
      <c r="Q584" s="528">
        <v>0.3</v>
      </c>
      <c r="R584" s="504">
        <v>71</v>
      </c>
      <c r="S584" s="52"/>
      <c r="T584" s="47"/>
      <c r="U584" s="74"/>
      <c r="V584" s="74"/>
      <c r="W584" s="74"/>
      <c r="X584" s="74"/>
      <c r="Y584" s="52"/>
      <c r="Z584" s="52"/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</row>
    <row r="585" spans="1:45" s="53" customFormat="1" ht="15.75" customHeight="1">
      <c r="A585" s="428" t="s">
        <v>1594</v>
      </c>
      <c r="B585" s="435" t="s">
        <v>790</v>
      </c>
      <c r="C585" s="830" t="s">
        <v>726</v>
      </c>
      <c r="D585" s="830" t="s">
        <v>727</v>
      </c>
      <c r="E585" s="830" t="s">
        <v>460</v>
      </c>
      <c r="F585" s="830" t="s">
        <v>459</v>
      </c>
      <c r="G585" s="950">
        <v>5494</v>
      </c>
      <c r="H585" s="430">
        <v>2056</v>
      </c>
      <c r="I585" s="799">
        <v>342900</v>
      </c>
      <c r="J585" s="673">
        <v>128300</v>
      </c>
      <c r="K585" s="941"/>
      <c r="L585" s="931">
        <f t="shared" si="263"/>
        <v>0</v>
      </c>
      <c r="M585" s="802">
        <f t="shared" ref="M585" si="317">G585*(100%-$H$3)</f>
        <v>5494</v>
      </c>
      <c r="N585" s="584">
        <f t="shared" si="270"/>
        <v>2056</v>
      </c>
      <c r="O585" s="945">
        <f t="shared" ref="O585" si="318">K585*M585</f>
        <v>0</v>
      </c>
      <c r="P585" s="516" t="s">
        <v>115</v>
      </c>
      <c r="Q585" s="514">
        <v>0.31919999999999998</v>
      </c>
      <c r="R585" s="504">
        <v>34</v>
      </c>
      <c r="S585" s="52"/>
      <c r="T585" s="47"/>
      <c r="U585" s="74"/>
      <c r="V585" s="74"/>
      <c r="W585" s="74"/>
      <c r="X585" s="74"/>
      <c r="Y585" s="52"/>
      <c r="Z585" s="52"/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</row>
    <row r="586" spans="1:45" s="53" customFormat="1" ht="15.75" customHeight="1">
      <c r="A586" s="522"/>
      <c r="B586" s="429" t="s">
        <v>1237</v>
      </c>
      <c r="C586" s="831"/>
      <c r="D586" s="831"/>
      <c r="E586" s="831"/>
      <c r="F586" s="831"/>
      <c r="G586" s="951"/>
      <c r="H586" s="430">
        <v>360</v>
      </c>
      <c r="I586" s="800"/>
      <c r="J586" s="673">
        <v>22500</v>
      </c>
      <c r="K586" s="960"/>
      <c r="L586" s="961"/>
      <c r="M586" s="802"/>
      <c r="N586" s="584">
        <f t="shared" si="270"/>
        <v>360</v>
      </c>
      <c r="O586" s="946"/>
      <c r="P586" s="589" t="s">
        <v>225</v>
      </c>
      <c r="Q586" s="576">
        <v>0.14199999999999999</v>
      </c>
      <c r="R586" s="504">
        <v>10.5</v>
      </c>
      <c r="S586" s="52"/>
      <c r="T586" s="47"/>
      <c r="U586" s="74"/>
      <c r="V586" s="74"/>
      <c r="W586" s="74"/>
      <c r="X586" s="74"/>
      <c r="Y586" s="52"/>
      <c r="Z586" s="52"/>
      <c r="AA586" s="52"/>
      <c r="AB586" s="52"/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</row>
    <row r="587" spans="1:45" s="53" customFormat="1" ht="15.75" customHeight="1">
      <c r="A587" s="434" t="s">
        <v>1289</v>
      </c>
      <c r="B587" s="435" t="s">
        <v>1470</v>
      </c>
      <c r="C587" s="832"/>
      <c r="D587" s="832"/>
      <c r="E587" s="832"/>
      <c r="F587" s="832"/>
      <c r="G587" s="952"/>
      <c r="H587" s="430">
        <v>3078</v>
      </c>
      <c r="I587" s="801"/>
      <c r="J587" s="673">
        <v>192100</v>
      </c>
      <c r="K587" s="942"/>
      <c r="L587" s="932"/>
      <c r="M587" s="802"/>
      <c r="N587" s="584">
        <f t="shared" si="270"/>
        <v>3078</v>
      </c>
      <c r="O587" s="947"/>
      <c r="P587" s="516" t="s">
        <v>394</v>
      </c>
      <c r="Q587" s="514">
        <v>0.3</v>
      </c>
      <c r="R587" s="504">
        <v>71</v>
      </c>
      <c r="S587" s="52"/>
      <c r="T587" s="47"/>
      <c r="U587" s="74"/>
      <c r="V587" s="74"/>
      <c r="W587" s="74"/>
      <c r="X587" s="74"/>
      <c r="Y587" s="52"/>
      <c r="Z587" s="52"/>
      <c r="AA587" s="52"/>
      <c r="AB587" s="52"/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</row>
    <row r="588" spans="1:45" s="53" customFormat="1" ht="15.75" customHeight="1">
      <c r="A588" s="428" t="s">
        <v>1598</v>
      </c>
      <c r="B588" s="429" t="s">
        <v>793</v>
      </c>
      <c r="C588" s="830" t="s">
        <v>723</v>
      </c>
      <c r="D588" s="830" t="s">
        <v>438</v>
      </c>
      <c r="E588" s="830" t="s">
        <v>222</v>
      </c>
      <c r="F588" s="830" t="s">
        <v>439</v>
      </c>
      <c r="G588" s="950">
        <v>6111</v>
      </c>
      <c r="H588" s="430">
        <v>2751</v>
      </c>
      <c r="I588" s="799">
        <v>381400</v>
      </c>
      <c r="J588" s="673">
        <v>171700</v>
      </c>
      <c r="K588" s="941"/>
      <c r="L588" s="931">
        <f t="shared" si="263"/>
        <v>0</v>
      </c>
      <c r="M588" s="802">
        <f t="shared" ref="M588" si="319">G588*(100%-$H$3)</f>
        <v>6111</v>
      </c>
      <c r="N588" s="584">
        <f t="shared" si="270"/>
        <v>2751</v>
      </c>
      <c r="O588" s="945">
        <f t="shared" ref="O588" si="320">K588*M588</f>
        <v>0</v>
      </c>
      <c r="P588" s="516" t="s">
        <v>115</v>
      </c>
      <c r="Q588" s="514">
        <v>0.31919999999999998</v>
      </c>
      <c r="R588" s="504">
        <v>34</v>
      </c>
      <c r="S588" s="52"/>
      <c r="T588" s="47"/>
      <c r="U588" s="74"/>
      <c r="V588" s="74"/>
      <c r="W588" s="74"/>
      <c r="X588" s="74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</row>
    <row r="589" spans="1:45" s="53" customFormat="1" ht="15.75" customHeight="1">
      <c r="A589" s="522"/>
      <c r="B589" s="435" t="s">
        <v>1237</v>
      </c>
      <c r="C589" s="831"/>
      <c r="D589" s="831"/>
      <c r="E589" s="831"/>
      <c r="F589" s="831"/>
      <c r="G589" s="951"/>
      <c r="H589" s="430">
        <v>360</v>
      </c>
      <c r="I589" s="800"/>
      <c r="J589" s="673">
        <v>22500</v>
      </c>
      <c r="K589" s="960"/>
      <c r="L589" s="961"/>
      <c r="M589" s="802"/>
      <c r="N589" s="584">
        <f t="shared" si="270"/>
        <v>360</v>
      </c>
      <c r="O589" s="946"/>
      <c r="P589" s="589" t="s">
        <v>225</v>
      </c>
      <c r="Q589" s="576">
        <v>0.14199999999999999</v>
      </c>
      <c r="R589" s="504">
        <v>10.5</v>
      </c>
      <c r="S589" s="52"/>
      <c r="T589" s="47"/>
      <c r="U589" s="74"/>
      <c r="V589" s="74"/>
      <c r="W589" s="74"/>
      <c r="X589" s="74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</row>
    <row r="590" spans="1:45" s="53" customFormat="1" ht="15.75" customHeight="1">
      <c r="A590" s="434" t="s">
        <v>1290</v>
      </c>
      <c r="B590" s="429" t="s">
        <v>712</v>
      </c>
      <c r="C590" s="832"/>
      <c r="D590" s="832"/>
      <c r="E590" s="832"/>
      <c r="F590" s="832"/>
      <c r="G590" s="952"/>
      <c r="H590" s="430">
        <v>3000</v>
      </c>
      <c r="I590" s="801"/>
      <c r="J590" s="673">
        <v>187200</v>
      </c>
      <c r="K590" s="942"/>
      <c r="L590" s="932"/>
      <c r="M590" s="802"/>
      <c r="N590" s="584">
        <f t="shared" si="270"/>
        <v>3000</v>
      </c>
      <c r="O590" s="947"/>
      <c r="P590" s="516" t="s">
        <v>394</v>
      </c>
      <c r="Q590" s="514">
        <v>0.3</v>
      </c>
      <c r="R590" s="504">
        <v>75</v>
      </c>
      <c r="S590" s="52"/>
      <c r="T590" s="47"/>
      <c r="U590" s="74"/>
      <c r="V590" s="74"/>
      <c r="W590" s="74"/>
      <c r="X590" s="74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</row>
    <row r="591" spans="1:45" s="53" customFormat="1" ht="15.75" customHeight="1">
      <c r="A591" s="428" t="s">
        <v>1599</v>
      </c>
      <c r="B591" s="435" t="s">
        <v>793</v>
      </c>
      <c r="C591" s="830" t="s">
        <v>723</v>
      </c>
      <c r="D591" s="830" t="s">
        <v>438</v>
      </c>
      <c r="E591" s="830" t="s">
        <v>222</v>
      </c>
      <c r="F591" s="830" t="s">
        <v>439</v>
      </c>
      <c r="G591" s="950">
        <v>6050</v>
      </c>
      <c r="H591" s="430">
        <v>2751</v>
      </c>
      <c r="I591" s="799">
        <v>377600</v>
      </c>
      <c r="J591" s="673">
        <v>171700</v>
      </c>
      <c r="K591" s="941"/>
      <c r="L591" s="931">
        <f t="shared" si="263"/>
        <v>0</v>
      </c>
      <c r="M591" s="802">
        <f t="shared" ref="M591" si="321">G591*(100%-$H$3)</f>
        <v>6050</v>
      </c>
      <c r="N591" s="584">
        <f t="shared" si="270"/>
        <v>2751</v>
      </c>
      <c r="O591" s="945">
        <f t="shared" ref="O591" si="322">K591*M591</f>
        <v>0</v>
      </c>
      <c r="P591" s="516" t="s">
        <v>115</v>
      </c>
      <c r="Q591" s="514">
        <v>0.31919999999999998</v>
      </c>
      <c r="R591" s="504">
        <v>34</v>
      </c>
      <c r="S591" s="52"/>
      <c r="T591" s="47"/>
      <c r="U591" s="74"/>
      <c r="V591" s="74"/>
      <c r="W591" s="74"/>
      <c r="X591" s="74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</row>
    <row r="592" spans="1:45" s="53" customFormat="1" ht="15.75" customHeight="1">
      <c r="A592" s="522"/>
      <c r="B592" s="429" t="s">
        <v>1237</v>
      </c>
      <c r="C592" s="831"/>
      <c r="D592" s="831"/>
      <c r="E592" s="831"/>
      <c r="F592" s="831"/>
      <c r="G592" s="951"/>
      <c r="H592" s="430">
        <v>360</v>
      </c>
      <c r="I592" s="800"/>
      <c r="J592" s="673">
        <v>22500</v>
      </c>
      <c r="K592" s="960"/>
      <c r="L592" s="961"/>
      <c r="M592" s="802"/>
      <c r="N592" s="584">
        <f t="shared" si="270"/>
        <v>360</v>
      </c>
      <c r="O592" s="946"/>
      <c r="P592" s="589" t="s">
        <v>225</v>
      </c>
      <c r="Q592" s="576">
        <v>0.14199999999999999</v>
      </c>
      <c r="R592" s="504">
        <v>10.5</v>
      </c>
      <c r="S592" s="52"/>
      <c r="T592" s="47"/>
      <c r="U592" s="74"/>
      <c r="V592" s="74"/>
      <c r="W592" s="74"/>
      <c r="X592" s="74"/>
      <c r="Y592" s="52"/>
      <c r="Z592" s="52"/>
      <c r="AA592" s="52"/>
      <c r="AB592" s="52"/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</row>
    <row r="593" spans="1:50" s="53" customFormat="1" ht="15.75" customHeight="1">
      <c r="A593" s="434" t="s">
        <v>1289</v>
      </c>
      <c r="B593" s="435" t="s">
        <v>1465</v>
      </c>
      <c r="C593" s="832"/>
      <c r="D593" s="832"/>
      <c r="E593" s="832"/>
      <c r="F593" s="832"/>
      <c r="G593" s="952"/>
      <c r="H593" s="430">
        <v>2939</v>
      </c>
      <c r="I593" s="801"/>
      <c r="J593" s="673">
        <v>183400</v>
      </c>
      <c r="K593" s="942"/>
      <c r="L593" s="932"/>
      <c r="M593" s="802"/>
      <c r="N593" s="584">
        <f t="shared" si="270"/>
        <v>2939</v>
      </c>
      <c r="O593" s="947"/>
      <c r="P593" s="516" t="s">
        <v>394</v>
      </c>
      <c r="Q593" s="514">
        <v>0.3</v>
      </c>
      <c r="R593" s="504">
        <v>75</v>
      </c>
      <c r="S593" s="52"/>
      <c r="T593" s="47"/>
      <c r="U593" s="74"/>
      <c r="V593" s="74"/>
      <c r="W593" s="74"/>
      <c r="X593" s="74"/>
      <c r="Y593" s="52"/>
      <c r="Z593" s="52"/>
      <c r="AA593" s="52"/>
      <c r="AB593" s="5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</row>
    <row r="594" spans="1:50" s="53" customFormat="1" ht="15.75" customHeight="1">
      <c r="A594" s="428" t="s">
        <v>1595</v>
      </c>
      <c r="B594" s="435" t="s">
        <v>793</v>
      </c>
      <c r="C594" s="830" t="s">
        <v>414</v>
      </c>
      <c r="D594" s="830" t="s">
        <v>415</v>
      </c>
      <c r="E594" s="833" t="s">
        <v>416</v>
      </c>
      <c r="F594" s="833" t="s">
        <v>90</v>
      </c>
      <c r="G594" s="950">
        <v>6519</v>
      </c>
      <c r="H594" s="430">
        <v>2751</v>
      </c>
      <c r="I594" s="799">
        <v>406900</v>
      </c>
      <c r="J594" s="673">
        <v>171700</v>
      </c>
      <c r="K594" s="941"/>
      <c r="L594" s="931">
        <f t="shared" si="263"/>
        <v>0</v>
      </c>
      <c r="M594" s="802">
        <f t="shared" ref="M594" si="323">G594*(100%-$H$3)</f>
        <v>6519</v>
      </c>
      <c r="N594" s="584">
        <f t="shared" si="270"/>
        <v>2751</v>
      </c>
      <c r="O594" s="945">
        <f t="shared" ref="O594" si="324">K594*M594</f>
        <v>0</v>
      </c>
      <c r="P594" s="516" t="s">
        <v>115</v>
      </c>
      <c r="Q594" s="514">
        <v>0.31919999999999998</v>
      </c>
      <c r="R594" s="504">
        <v>34</v>
      </c>
      <c r="S594" s="52"/>
      <c r="T594" s="47"/>
      <c r="U594" s="74"/>
      <c r="V594" s="74"/>
      <c r="W594" s="74"/>
      <c r="X594" s="74"/>
      <c r="Y594" s="52"/>
      <c r="Z594" s="52"/>
      <c r="AA594" s="52"/>
      <c r="AB594" s="52"/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</row>
    <row r="595" spans="1:50" s="53" customFormat="1" ht="15.75" customHeight="1">
      <c r="A595" s="522"/>
      <c r="B595" s="429" t="s">
        <v>1237</v>
      </c>
      <c r="C595" s="831"/>
      <c r="D595" s="831"/>
      <c r="E595" s="834"/>
      <c r="F595" s="834"/>
      <c r="G595" s="951"/>
      <c r="H595" s="430">
        <v>360</v>
      </c>
      <c r="I595" s="800"/>
      <c r="J595" s="673">
        <v>22500</v>
      </c>
      <c r="K595" s="960"/>
      <c r="L595" s="961"/>
      <c r="M595" s="802"/>
      <c r="N595" s="584">
        <f t="shared" si="270"/>
        <v>360</v>
      </c>
      <c r="O595" s="946"/>
      <c r="P595" s="589" t="s">
        <v>225</v>
      </c>
      <c r="Q595" s="576">
        <v>0.14199999999999999</v>
      </c>
      <c r="R595" s="504">
        <v>10.5</v>
      </c>
      <c r="S595" s="52"/>
      <c r="T595" s="47"/>
      <c r="U595" s="74"/>
      <c r="V595" s="74"/>
      <c r="W595" s="74"/>
      <c r="X595" s="74"/>
      <c r="Y595" s="52"/>
      <c r="Z595" s="52"/>
      <c r="AA595" s="52"/>
      <c r="AB595" s="5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</row>
    <row r="596" spans="1:50" s="53" customFormat="1" ht="15.75" customHeight="1">
      <c r="A596" s="434" t="s">
        <v>1290</v>
      </c>
      <c r="B596" s="435" t="s">
        <v>720</v>
      </c>
      <c r="C596" s="832"/>
      <c r="D596" s="832"/>
      <c r="E596" s="835"/>
      <c r="F596" s="835"/>
      <c r="G596" s="952"/>
      <c r="H596" s="430">
        <v>3408</v>
      </c>
      <c r="I596" s="801"/>
      <c r="J596" s="673">
        <v>212700</v>
      </c>
      <c r="K596" s="942"/>
      <c r="L596" s="932"/>
      <c r="M596" s="802"/>
      <c r="N596" s="584">
        <f t="shared" ref="N596:N599" si="325">H596*(100%-$H$3)</f>
        <v>3408</v>
      </c>
      <c r="O596" s="947"/>
      <c r="P596" s="516" t="s">
        <v>394</v>
      </c>
      <c r="Q596" s="514">
        <v>0.3</v>
      </c>
      <c r="R596" s="504">
        <v>72</v>
      </c>
      <c r="S596" s="52"/>
      <c r="T596" s="47"/>
      <c r="U596" s="74"/>
      <c r="V596" s="74"/>
      <c r="W596" s="74"/>
      <c r="X596" s="74"/>
      <c r="Y596" s="52"/>
      <c r="Z596" s="52"/>
      <c r="AA596" s="52"/>
      <c r="AB596" s="52"/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</row>
    <row r="597" spans="1:50" s="53" customFormat="1" ht="15.75" customHeight="1">
      <c r="A597" s="428" t="s">
        <v>1596</v>
      </c>
      <c r="B597" s="429" t="s">
        <v>793</v>
      </c>
      <c r="C597" s="830" t="s">
        <v>414</v>
      </c>
      <c r="D597" s="830" t="s">
        <v>415</v>
      </c>
      <c r="E597" s="833" t="s">
        <v>416</v>
      </c>
      <c r="F597" s="833" t="s">
        <v>90</v>
      </c>
      <c r="G597" s="950">
        <v>6458</v>
      </c>
      <c r="H597" s="430">
        <v>2751</v>
      </c>
      <c r="I597" s="799">
        <v>403100</v>
      </c>
      <c r="J597" s="673">
        <v>171700</v>
      </c>
      <c r="K597" s="941"/>
      <c r="L597" s="931">
        <f t="shared" si="263"/>
        <v>0</v>
      </c>
      <c r="M597" s="802">
        <f t="shared" ref="M597" si="326">G597*(100%-$H$3)</f>
        <v>6458</v>
      </c>
      <c r="N597" s="584">
        <f t="shared" si="325"/>
        <v>2751</v>
      </c>
      <c r="O597" s="945">
        <f t="shared" ref="O597" si="327">K597*M597</f>
        <v>0</v>
      </c>
      <c r="P597" s="516" t="s">
        <v>115</v>
      </c>
      <c r="Q597" s="514">
        <v>0.31919999999999998</v>
      </c>
      <c r="R597" s="504">
        <v>34</v>
      </c>
      <c r="S597" s="52"/>
      <c r="T597" s="47"/>
      <c r="U597" s="74"/>
      <c r="V597" s="74"/>
      <c r="W597" s="74"/>
      <c r="X597" s="74"/>
      <c r="Y597" s="52"/>
      <c r="Z597" s="52"/>
      <c r="AA597" s="52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</row>
    <row r="598" spans="1:50" s="53" customFormat="1" ht="15.75" customHeight="1">
      <c r="A598" s="522"/>
      <c r="B598" s="435" t="s">
        <v>1237</v>
      </c>
      <c r="C598" s="831"/>
      <c r="D598" s="831"/>
      <c r="E598" s="834"/>
      <c r="F598" s="834"/>
      <c r="G598" s="951"/>
      <c r="H598" s="430">
        <v>360</v>
      </c>
      <c r="I598" s="800"/>
      <c r="J598" s="673">
        <v>22500</v>
      </c>
      <c r="K598" s="960"/>
      <c r="L598" s="961"/>
      <c r="M598" s="802"/>
      <c r="N598" s="584">
        <f t="shared" si="325"/>
        <v>360</v>
      </c>
      <c r="O598" s="946"/>
      <c r="P598" s="589" t="s">
        <v>225</v>
      </c>
      <c r="Q598" s="576">
        <v>0.14199999999999999</v>
      </c>
      <c r="R598" s="504">
        <v>10.5</v>
      </c>
      <c r="S598" s="52"/>
      <c r="T598" s="47"/>
      <c r="U598" s="74"/>
      <c r="V598" s="74"/>
      <c r="W598" s="74"/>
      <c r="X598" s="74"/>
      <c r="Y598" s="52"/>
      <c r="Z598" s="52"/>
      <c r="AA598" s="52"/>
      <c r="AB598" s="52"/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</row>
    <row r="599" spans="1:50" s="53" customFormat="1" ht="15.75" customHeight="1">
      <c r="A599" s="434" t="s">
        <v>1289</v>
      </c>
      <c r="B599" s="429" t="s">
        <v>1471</v>
      </c>
      <c r="C599" s="832"/>
      <c r="D599" s="832"/>
      <c r="E599" s="835"/>
      <c r="F599" s="835"/>
      <c r="G599" s="952"/>
      <c r="H599" s="430">
        <v>3347</v>
      </c>
      <c r="I599" s="801"/>
      <c r="J599" s="673">
        <v>208900</v>
      </c>
      <c r="K599" s="942"/>
      <c r="L599" s="932"/>
      <c r="M599" s="802"/>
      <c r="N599" s="584">
        <f t="shared" si="325"/>
        <v>3347</v>
      </c>
      <c r="O599" s="947"/>
      <c r="P599" s="516" t="s">
        <v>394</v>
      </c>
      <c r="Q599" s="514">
        <v>0.3</v>
      </c>
      <c r="R599" s="504">
        <v>72</v>
      </c>
      <c r="S599" s="52"/>
      <c r="T599" s="47"/>
      <c r="U599" s="74"/>
      <c r="V599" s="74"/>
      <c r="W599" s="74"/>
      <c r="X599" s="74"/>
      <c r="Y599" s="52"/>
      <c r="Z599" s="52"/>
      <c r="AA599" s="52"/>
      <c r="AB599" s="52"/>
      <c r="AC599" s="52"/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</row>
    <row r="600" spans="1:50" s="7" customFormat="1" ht="28.9" customHeight="1">
      <c r="A600" s="811" t="s">
        <v>1669</v>
      </c>
      <c r="B600" s="717"/>
      <c r="C600" s="717"/>
      <c r="D600" s="717"/>
      <c r="E600" s="717"/>
      <c r="F600" s="717"/>
      <c r="G600" s="717"/>
      <c r="H600" s="717"/>
      <c r="I600" s="717"/>
      <c r="J600" s="717"/>
      <c r="K600" s="717"/>
      <c r="L600" s="717"/>
      <c r="M600" s="717"/>
      <c r="N600" s="717"/>
      <c r="O600" s="120"/>
      <c r="P600" s="121"/>
      <c r="Q600" s="121"/>
      <c r="R600" s="253"/>
      <c r="S600" s="47"/>
      <c r="T600" s="47"/>
      <c r="U600" s="74"/>
      <c r="V600" s="74"/>
      <c r="W600" s="74"/>
      <c r="X600" s="74"/>
      <c r="Y600" s="47"/>
      <c r="Z600" s="47"/>
      <c r="AA600" s="47"/>
      <c r="AB600" s="47"/>
      <c r="AC600" s="47"/>
      <c r="AD600" s="47"/>
      <c r="AE600" s="47"/>
      <c r="AF600" s="47"/>
      <c r="AG600" s="47"/>
      <c r="AH600" s="47"/>
      <c r="AI600" s="47"/>
      <c r="AJ600" s="47"/>
      <c r="AK600" s="47"/>
      <c r="AL600" s="47"/>
      <c r="AM600" s="47"/>
      <c r="AN600" s="47"/>
      <c r="AO600" s="47"/>
      <c r="AP600" s="47"/>
      <c r="AQ600" s="47"/>
      <c r="AR600" s="47"/>
      <c r="AS600" s="47"/>
    </row>
    <row r="601" spans="1:50" s="7" customFormat="1" ht="30" customHeight="1">
      <c r="A601" s="965" t="s">
        <v>566</v>
      </c>
      <c r="B601" s="966"/>
      <c r="C601" s="966"/>
      <c r="D601" s="966"/>
      <c r="E601" s="966"/>
      <c r="F601" s="966"/>
      <c r="G601" s="966"/>
      <c r="H601" s="966"/>
      <c r="I601" s="966"/>
      <c r="J601" s="966"/>
      <c r="K601" s="966"/>
      <c r="L601" s="966"/>
      <c r="M601" s="966"/>
      <c r="N601" s="966"/>
      <c r="O601" s="966"/>
      <c r="P601" s="966"/>
      <c r="Q601" s="967"/>
      <c r="R601" s="62"/>
      <c r="S601" s="74"/>
      <c r="T601" s="74"/>
      <c r="U601" s="74"/>
      <c r="V601" s="47"/>
      <c r="W601" s="47"/>
      <c r="X601" s="47"/>
      <c r="Y601" s="47"/>
      <c r="Z601" s="47"/>
      <c r="AA601" s="47"/>
      <c r="AB601" s="47"/>
      <c r="AC601" s="47"/>
      <c r="AD601" s="47"/>
      <c r="AE601" s="47"/>
      <c r="AF601" s="47"/>
      <c r="AG601" s="47"/>
      <c r="AH601" s="47"/>
      <c r="AI601" s="47"/>
      <c r="AJ601" s="47"/>
      <c r="AK601" s="47"/>
      <c r="AL601" s="47"/>
      <c r="AM601" s="47"/>
      <c r="AN601" s="47"/>
      <c r="AO601" s="47"/>
      <c r="AP601" s="47"/>
      <c r="AQ601" s="47"/>
      <c r="AR601" s="47"/>
      <c r="AS601" s="47"/>
      <c r="AT601" s="47"/>
      <c r="AU601" s="47"/>
      <c r="AV601" s="47"/>
      <c r="AW601" s="47"/>
    </row>
    <row r="602" spans="1:50" s="7" customFormat="1" ht="15" customHeight="1">
      <c r="A602" s="428" t="s">
        <v>1507</v>
      </c>
      <c r="B602" s="533" t="s">
        <v>940</v>
      </c>
      <c r="C602" s="833" t="s">
        <v>346</v>
      </c>
      <c r="D602" s="833" t="s">
        <v>347</v>
      </c>
      <c r="E602" s="833" t="s">
        <v>502</v>
      </c>
      <c r="F602" s="833" t="s">
        <v>503</v>
      </c>
      <c r="G602" s="865">
        <v>2496</v>
      </c>
      <c r="H602" s="430">
        <v>884</v>
      </c>
      <c r="I602" s="799">
        <v>155800</v>
      </c>
      <c r="J602" s="673">
        <v>55200</v>
      </c>
      <c r="K602" s="943"/>
      <c r="L602" s="954">
        <f t="shared" ref="L602:L624" si="328">$H$3</f>
        <v>0</v>
      </c>
      <c r="M602" s="933">
        <f>G602*(100%-$H$3)</f>
        <v>2496</v>
      </c>
      <c r="N602" s="430">
        <f t="shared" ref="N602:N637" si="329">H602*(100%-$H$3)</f>
        <v>884</v>
      </c>
      <c r="O602" s="935">
        <f t="shared" ref="O602:O636" si="330">K602*M602</f>
        <v>0</v>
      </c>
      <c r="P602" s="537" t="s">
        <v>509</v>
      </c>
      <c r="Q602" s="528">
        <v>0.317</v>
      </c>
      <c r="R602" s="503">
        <v>33</v>
      </c>
      <c r="S602" s="47"/>
      <c r="T602" s="74"/>
      <c r="U602" s="74"/>
      <c r="V602" s="74"/>
      <c r="W602" s="47"/>
      <c r="X602" s="47"/>
      <c r="Y602" s="47"/>
      <c r="Z602" s="47"/>
      <c r="AA602" s="47"/>
      <c r="AB602" s="47"/>
      <c r="AC602" s="47"/>
      <c r="AD602" s="47"/>
      <c r="AE602" s="47"/>
      <c r="AF602" s="47"/>
      <c r="AG602" s="47"/>
      <c r="AH602" s="47"/>
      <c r="AI602" s="47"/>
      <c r="AJ602" s="47"/>
      <c r="AK602" s="47"/>
      <c r="AL602" s="47"/>
      <c r="AM602" s="47"/>
      <c r="AN602" s="47"/>
      <c r="AO602" s="47"/>
      <c r="AP602" s="47"/>
      <c r="AQ602" s="47"/>
      <c r="AR602" s="47"/>
      <c r="AS602" s="47"/>
      <c r="AT602" s="47"/>
      <c r="AU602" s="47"/>
      <c r="AV602" s="47"/>
      <c r="AW602" s="47"/>
      <c r="AX602" s="47"/>
    </row>
    <row r="603" spans="1:50" s="7" customFormat="1" ht="15" customHeight="1">
      <c r="A603" s="434" t="s">
        <v>1479</v>
      </c>
      <c r="B603" s="533" t="s">
        <v>697</v>
      </c>
      <c r="C603" s="835"/>
      <c r="D603" s="835"/>
      <c r="E603" s="835"/>
      <c r="F603" s="835"/>
      <c r="G603" s="866"/>
      <c r="H603" s="430">
        <v>1612</v>
      </c>
      <c r="I603" s="801"/>
      <c r="J603" s="673">
        <v>100600</v>
      </c>
      <c r="K603" s="944"/>
      <c r="L603" s="956"/>
      <c r="M603" s="934"/>
      <c r="N603" s="430">
        <f t="shared" si="329"/>
        <v>1612</v>
      </c>
      <c r="O603" s="936"/>
      <c r="P603" s="537" t="s">
        <v>511</v>
      </c>
      <c r="Q603" s="528">
        <v>0.14599999999999999</v>
      </c>
      <c r="R603" s="503">
        <v>40</v>
      </c>
      <c r="S603" s="47"/>
      <c r="T603" s="74"/>
      <c r="U603" s="74"/>
      <c r="V603" s="74"/>
      <c r="W603" s="47"/>
      <c r="X603" s="47"/>
      <c r="Y603" s="47"/>
      <c r="Z603" s="47"/>
      <c r="AA603" s="47"/>
      <c r="AB603" s="47"/>
      <c r="AC603" s="47"/>
      <c r="AD603" s="47"/>
      <c r="AE603" s="47"/>
      <c r="AF603" s="47"/>
      <c r="AG603" s="47"/>
      <c r="AH603" s="47"/>
      <c r="AI603" s="47"/>
      <c r="AJ603" s="47"/>
      <c r="AK603" s="47"/>
      <c r="AL603" s="47"/>
      <c r="AM603" s="47"/>
      <c r="AN603" s="47"/>
      <c r="AO603" s="47"/>
      <c r="AP603" s="47"/>
      <c r="AQ603" s="47"/>
      <c r="AR603" s="47"/>
      <c r="AS603" s="47"/>
      <c r="AT603" s="47"/>
      <c r="AU603" s="47"/>
      <c r="AV603" s="47"/>
      <c r="AW603" s="47"/>
      <c r="AX603" s="47"/>
    </row>
    <row r="604" spans="1:50" s="7" customFormat="1" ht="15" customHeight="1">
      <c r="A604" s="428" t="s">
        <v>1510</v>
      </c>
      <c r="B604" s="533" t="s">
        <v>940</v>
      </c>
      <c r="C604" s="833" t="s">
        <v>346</v>
      </c>
      <c r="D604" s="833" t="s">
        <v>347</v>
      </c>
      <c r="E604" s="833" t="s">
        <v>502</v>
      </c>
      <c r="F604" s="833" t="s">
        <v>503</v>
      </c>
      <c r="G604" s="865">
        <v>2439</v>
      </c>
      <c r="H604" s="430">
        <v>884</v>
      </c>
      <c r="I604" s="799">
        <v>152300</v>
      </c>
      <c r="J604" s="673">
        <v>55200</v>
      </c>
      <c r="K604" s="943"/>
      <c r="L604" s="954">
        <f t="shared" si="328"/>
        <v>0</v>
      </c>
      <c r="M604" s="933">
        <f t="shared" ref="M604" si="331">G604*(100%-$H$3)</f>
        <v>2439</v>
      </c>
      <c r="N604" s="430">
        <f t="shared" si="329"/>
        <v>884</v>
      </c>
      <c r="O604" s="935">
        <f t="shared" si="330"/>
        <v>0</v>
      </c>
      <c r="P604" s="537" t="s">
        <v>509</v>
      </c>
      <c r="Q604" s="528">
        <v>0.317</v>
      </c>
      <c r="R604" s="503">
        <v>33</v>
      </c>
      <c r="S604" s="47"/>
      <c r="T604" s="74"/>
      <c r="U604" s="74"/>
      <c r="V604" s="74"/>
      <c r="W604" s="47"/>
      <c r="X604" s="47"/>
      <c r="Y604" s="47"/>
      <c r="Z604" s="47"/>
      <c r="AA604" s="47"/>
      <c r="AB604" s="47"/>
      <c r="AC604" s="47"/>
      <c r="AD604" s="47"/>
      <c r="AE604" s="47"/>
      <c r="AF604" s="47"/>
      <c r="AG604" s="47"/>
      <c r="AH604" s="47"/>
      <c r="AI604" s="47"/>
      <c r="AJ604" s="47"/>
      <c r="AK604" s="47"/>
      <c r="AL604" s="47"/>
      <c r="AM604" s="47"/>
      <c r="AN604" s="47"/>
      <c r="AO604" s="47"/>
      <c r="AP604" s="47"/>
      <c r="AQ604" s="47"/>
      <c r="AR604" s="47"/>
      <c r="AS604" s="47"/>
      <c r="AT604" s="47"/>
      <c r="AU604" s="47"/>
      <c r="AV604" s="47"/>
      <c r="AW604" s="47"/>
      <c r="AX604" s="47"/>
    </row>
    <row r="605" spans="1:50" s="7" customFormat="1" ht="15" customHeight="1">
      <c r="A605" s="434" t="s">
        <v>1289</v>
      </c>
      <c r="B605" s="533" t="s">
        <v>1520</v>
      </c>
      <c r="C605" s="835"/>
      <c r="D605" s="835"/>
      <c r="E605" s="835"/>
      <c r="F605" s="835"/>
      <c r="G605" s="866"/>
      <c r="H605" s="430">
        <v>1555</v>
      </c>
      <c r="I605" s="801"/>
      <c r="J605" s="673">
        <v>97100</v>
      </c>
      <c r="K605" s="944"/>
      <c r="L605" s="956"/>
      <c r="M605" s="934"/>
      <c r="N605" s="430">
        <f t="shared" si="329"/>
        <v>1555</v>
      </c>
      <c r="O605" s="936"/>
      <c r="P605" s="537" t="s">
        <v>511</v>
      </c>
      <c r="Q605" s="528">
        <v>0.14599999999999999</v>
      </c>
      <c r="R605" s="503">
        <v>40</v>
      </c>
      <c r="S605" s="47"/>
      <c r="T605" s="74"/>
      <c r="U605" s="74"/>
      <c r="V605" s="74"/>
      <c r="W605" s="47"/>
      <c r="X605" s="47"/>
      <c r="Y605" s="47"/>
      <c r="Z605" s="47"/>
      <c r="AA605" s="47"/>
      <c r="AB605" s="47"/>
      <c r="AC605" s="47"/>
      <c r="AD605" s="47"/>
      <c r="AE605" s="47"/>
      <c r="AF605" s="47"/>
      <c r="AG605" s="47"/>
      <c r="AH605" s="47"/>
      <c r="AI605" s="47"/>
      <c r="AJ605" s="47"/>
      <c r="AK605" s="47"/>
      <c r="AL605" s="47"/>
      <c r="AM605" s="47"/>
      <c r="AN605" s="47"/>
      <c r="AO605" s="47"/>
      <c r="AP605" s="47"/>
      <c r="AQ605" s="47"/>
      <c r="AR605" s="47"/>
      <c r="AS605" s="47"/>
      <c r="AT605" s="47"/>
      <c r="AU605" s="47"/>
      <c r="AV605" s="47"/>
      <c r="AW605" s="47"/>
      <c r="AX605" s="47"/>
    </row>
    <row r="606" spans="1:50" s="7" customFormat="1" ht="15" customHeight="1">
      <c r="A606" s="428" t="s">
        <v>1513</v>
      </c>
      <c r="B606" s="533" t="s">
        <v>940</v>
      </c>
      <c r="C606" s="780" t="s">
        <v>346</v>
      </c>
      <c r="D606" s="833" t="s">
        <v>347</v>
      </c>
      <c r="E606" s="780" t="s">
        <v>502</v>
      </c>
      <c r="F606" s="780" t="s">
        <v>503</v>
      </c>
      <c r="G606" s="865">
        <v>2237</v>
      </c>
      <c r="H606" s="430">
        <v>884</v>
      </c>
      <c r="I606" s="799">
        <v>139700</v>
      </c>
      <c r="J606" s="673">
        <v>55200</v>
      </c>
      <c r="K606" s="943"/>
      <c r="L606" s="954">
        <f t="shared" si="328"/>
        <v>0</v>
      </c>
      <c r="M606" s="933">
        <f t="shared" ref="M606" si="332">G606*(100%-$H$3)</f>
        <v>2237</v>
      </c>
      <c r="N606" s="430">
        <f t="shared" si="329"/>
        <v>884</v>
      </c>
      <c r="O606" s="935">
        <f t="shared" si="330"/>
        <v>0</v>
      </c>
      <c r="P606" s="537" t="s">
        <v>509</v>
      </c>
      <c r="Q606" s="528">
        <v>0.317</v>
      </c>
      <c r="R606" s="503">
        <v>33</v>
      </c>
      <c r="S606" s="47"/>
      <c r="T606" s="74"/>
      <c r="U606" s="74"/>
      <c r="V606" s="74"/>
      <c r="W606" s="47"/>
      <c r="X606" s="47"/>
      <c r="Y606" s="47"/>
      <c r="Z606" s="47"/>
      <c r="AA606" s="47"/>
      <c r="AB606" s="47"/>
      <c r="AC606" s="47"/>
      <c r="AD606" s="47"/>
      <c r="AE606" s="47"/>
      <c r="AF606" s="47"/>
      <c r="AG606" s="47"/>
      <c r="AH606" s="47"/>
      <c r="AI606" s="47"/>
      <c r="AJ606" s="47"/>
      <c r="AK606" s="47"/>
      <c r="AL606" s="47"/>
      <c r="AM606" s="47"/>
      <c r="AN606" s="47"/>
      <c r="AO606" s="47"/>
      <c r="AP606" s="47"/>
      <c r="AQ606" s="47"/>
      <c r="AR606" s="47"/>
      <c r="AS606" s="47"/>
      <c r="AT606" s="47"/>
      <c r="AU606" s="47"/>
      <c r="AV606" s="47"/>
      <c r="AW606" s="47"/>
      <c r="AX606" s="47"/>
    </row>
    <row r="607" spans="1:50" s="7" customFormat="1" ht="15" customHeight="1">
      <c r="A607" s="434" t="s">
        <v>1482</v>
      </c>
      <c r="B607" s="533" t="s">
        <v>1522</v>
      </c>
      <c r="C607" s="847"/>
      <c r="D607" s="835"/>
      <c r="E607" s="780"/>
      <c r="F607" s="780"/>
      <c r="G607" s="866"/>
      <c r="H607" s="430">
        <v>1353</v>
      </c>
      <c r="I607" s="801"/>
      <c r="J607" s="673">
        <v>84500</v>
      </c>
      <c r="K607" s="944"/>
      <c r="L607" s="956"/>
      <c r="M607" s="934"/>
      <c r="N607" s="430">
        <f t="shared" si="329"/>
        <v>1353</v>
      </c>
      <c r="O607" s="936"/>
      <c r="P607" s="537" t="s">
        <v>511</v>
      </c>
      <c r="Q607" s="528">
        <v>0.14599999999999999</v>
      </c>
      <c r="R607" s="503">
        <v>40</v>
      </c>
      <c r="S607" s="47"/>
      <c r="T607" s="74"/>
      <c r="U607" s="74"/>
      <c r="V607" s="74"/>
      <c r="W607" s="47"/>
      <c r="X607" s="47"/>
      <c r="Y607" s="47"/>
      <c r="Z607" s="47"/>
      <c r="AA607" s="47"/>
      <c r="AB607" s="47"/>
      <c r="AC607" s="47"/>
      <c r="AD607" s="47"/>
      <c r="AE607" s="47"/>
      <c r="AF607" s="47"/>
      <c r="AG607" s="47"/>
      <c r="AH607" s="47"/>
      <c r="AI607" s="47"/>
      <c r="AJ607" s="47"/>
      <c r="AK607" s="47"/>
      <c r="AL607" s="47"/>
      <c r="AM607" s="47"/>
      <c r="AN607" s="47"/>
      <c r="AO607" s="47"/>
      <c r="AP607" s="47"/>
      <c r="AQ607" s="47"/>
      <c r="AR607" s="47"/>
      <c r="AS607" s="47"/>
      <c r="AT607" s="47"/>
      <c r="AU607" s="47"/>
      <c r="AV607" s="47"/>
      <c r="AW607" s="47"/>
      <c r="AX607" s="47"/>
    </row>
    <row r="608" spans="1:50" s="7" customFormat="1" ht="15" customHeight="1">
      <c r="A608" s="428" t="s">
        <v>1516</v>
      </c>
      <c r="B608" s="533" t="s">
        <v>940</v>
      </c>
      <c r="C608" s="780" t="s">
        <v>346</v>
      </c>
      <c r="D608" s="833" t="s">
        <v>347</v>
      </c>
      <c r="E608" s="780" t="s">
        <v>502</v>
      </c>
      <c r="F608" s="780" t="s">
        <v>503</v>
      </c>
      <c r="G608" s="865">
        <v>2351</v>
      </c>
      <c r="H608" s="430">
        <v>884</v>
      </c>
      <c r="I608" s="799">
        <v>146800</v>
      </c>
      <c r="J608" s="673">
        <v>55200</v>
      </c>
      <c r="K608" s="943"/>
      <c r="L608" s="954">
        <f t="shared" si="328"/>
        <v>0</v>
      </c>
      <c r="M608" s="933">
        <f t="shared" ref="M608" si="333">G608*(100%-$H$3)</f>
        <v>2351</v>
      </c>
      <c r="N608" s="430">
        <f t="shared" si="329"/>
        <v>884</v>
      </c>
      <c r="O608" s="935">
        <f t="shared" si="330"/>
        <v>0</v>
      </c>
      <c r="P608" s="537" t="s">
        <v>509</v>
      </c>
      <c r="Q608" s="528">
        <v>0.317</v>
      </c>
      <c r="R608" s="503">
        <v>33</v>
      </c>
      <c r="S608" s="47"/>
      <c r="T608" s="74"/>
      <c r="U608" s="74"/>
      <c r="V608" s="74"/>
      <c r="W608" s="47"/>
      <c r="X608" s="47"/>
      <c r="Y608" s="47"/>
      <c r="Z608" s="47"/>
      <c r="AA608" s="47"/>
      <c r="AB608" s="47"/>
      <c r="AC608" s="47"/>
      <c r="AD608" s="47"/>
      <c r="AE608" s="47"/>
      <c r="AF608" s="47"/>
      <c r="AG608" s="47"/>
      <c r="AH608" s="47"/>
      <c r="AI608" s="47"/>
      <c r="AJ608" s="47"/>
      <c r="AK608" s="47"/>
      <c r="AL608" s="47"/>
      <c r="AM608" s="47"/>
      <c r="AN608" s="47"/>
      <c r="AO608" s="47"/>
      <c r="AP608" s="47"/>
      <c r="AQ608" s="47"/>
      <c r="AR608" s="47"/>
      <c r="AS608" s="47"/>
      <c r="AT608" s="47"/>
      <c r="AU608" s="47"/>
      <c r="AV608" s="47"/>
      <c r="AW608" s="47"/>
      <c r="AX608" s="47"/>
    </row>
    <row r="609" spans="1:50" s="7" customFormat="1" ht="15" customHeight="1">
      <c r="A609" s="434" t="s">
        <v>1519</v>
      </c>
      <c r="B609" s="533" t="s">
        <v>1527</v>
      </c>
      <c r="C609" s="847"/>
      <c r="D609" s="835"/>
      <c r="E609" s="780"/>
      <c r="F609" s="780"/>
      <c r="G609" s="866"/>
      <c r="H609" s="430">
        <v>1467</v>
      </c>
      <c r="I609" s="801"/>
      <c r="J609" s="673">
        <v>91600</v>
      </c>
      <c r="K609" s="944"/>
      <c r="L609" s="956"/>
      <c r="M609" s="934"/>
      <c r="N609" s="430">
        <f t="shared" si="329"/>
        <v>1467</v>
      </c>
      <c r="O609" s="936"/>
      <c r="P609" s="537" t="s">
        <v>511</v>
      </c>
      <c r="Q609" s="528">
        <v>0.14599999999999999</v>
      </c>
      <c r="R609" s="503">
        <v>40</v>
      </c>
      <c r="S609" s="47"/>
      <c r="T609" s="74"/>
      <c r="U609" s="74"/>
      <c r="V609" s="74"/>
      <c r="W609" s="47"/>
      <c r="X609" s="47"/>
      <c r="Y609" s="47"/>
      <c r="Z609" s="47"/>
      <c r="AA609" s="47"/>
      <c r="AB609" s="47"/>
      <c r="AC609" s="47"/>
      <c r="AD609" s="47"/>
      <c r="AE609" s="47"/>
      <c r="AF609" s="47"/>
      <c r="AG609" s="47"/>
      <c r="AH609" s="47"/>
      <c r="AI609" s="47"/>
      <c r="AJ609" s="47"/>
      <c r="AK609" s="47"/>
      <c r="AL609" s="47"/>
      <c r="AM609" s="47"/>
      <c r="AN609" s="47"/>
      <c r="AO609" s="47"/>
      <c r="AP609" s="47"/>
      <c r="AQ609" s="47"/>
      <c r="AR609" s="47"/>
      <c r="AS609" s="47"/>
      <c r="AT609" s="47"/>
      <c r="AU609" s="47"/>
      <c r="AV609" s="47"/>
      <c r="AW609" s="47"/>
      <c r="AX609" s="47"/>
    </row>
    <row r="610" spans="1:50" s="7" customFormat="1" ht="15" customHeight="1">
      <c r="A610" s="428" t="s">
        <v>1508</v>
      </c>
      <c r="B610" s="533" t="s">
        <v>941</v>
      </c>
      <c r="C610" s="842" t="s">
        <v>504</v>
      </c>
      <c r="D610" s="842" t="s">
        <v>505</v>
      </c>
      <c r="E610" s="833" t="s">
        <v>35</v>
      </c>
      <c r="F610" s="833" t="s">
        <v>508</v>
      </c>
      <c r="G610" s="865">
        <v>2921</v>
      </c>
      <c r="H610" s="430">
        <v>1049</v>
      </c>
      <c r="I610" s="799">
        <v>182400</v>
      </c>
      <c r="J610" s="673">
        <v>65500</v>
      </c>
      <c r="K610" s="943"/>
      <c r="L610" s="954">
        <f t="shared" si="328"/>
        <v>0</v>
      </c>
      <c r="M610" s="933">
        <f t="shared" ref="M610" si="334">G610*(100%-$H$3)</f>
        <v>2921</v>
      </c>
      <c r="N610" s="430">
        <f t="shared" si="329"/>
        <v>1049</v>
      </c>
      <c r="O610" s="935">
        <f t="shared" si="330"/>
        <v>0</v>
      </c>
      <c r="P610" s="537" t="s">
        <v>509</v>
      </c>
      <c r="Q610" s="528">
        <v>0.317</v>
      </c>
      <c r="R610" s="503">
        <v>33</v>
      </c>
      <c r="S610" s="47"/>
      <c r="T610" s="74"/>
      <c r="U610" s="74"/>
      <c r="V610" s="74"/>
      <c r="W610" s="47"/>
      <c r="X610" s="47"/>
      <c r="Y610" s="47"/>
      <c r="Z610" s="47"/>
      <c r="AA610" s="47"/>
      <c r="AB610" s="47"/>
      <c r="AC610" s="47"/>
      <c r="AD610" s="47"/>
      <c r="AE610" s="47"/>
      <c r="AF610" s="47"/>
      <c r="AG610" s="47"/>
      <c r="AH610" s="47"/>
      <c r="AI610" s="47"/>
      <c r="AJ610" s="47"/>
      <c r="AK610" s="47"/>
      <c r="AL610" s="47"/>
      <c r="AM610" s="47"/>
      <c r="AN610" s="47"/>
      <c r="AO610" s="47"/>
      <c r="AP610" s="47"/>
      <c r="AQ610" s="47"/>
      <c r="AR610" s="47"/>
      <c r="AS610" s="47"/>
      <c r="AT610" s="47"/>
      <c r="AU610" s="47"/>
      <c r="AV610" s="47"/>
      <c r="AW610" s="47"/>
      <c r="AX610" s="47"/>
    </row>
    <row r="611" spans="1:50" s="7" customFormat="1" ht="15" customHeight="1">
      <c r="A611" s="434" t="s">
        <v>1479</v>
      </c>
      <c r="B611" s="533" t="s">
        <v>699</v>
      </c>
      <c r="C611" s="843"/>
      <c r="D611" s="843"/>
      <c r="E611" s="835"/>
      <c r="F611" s="835"/>
      <c r="G611" s="866"/>
      <c r="H611" s="430">
        <v>1872</v>
      </c>
      <c r="I611" s="801"/>
      <c r="J611" s="673">
        <v>116900</v>
      </c>
      <c r="K611" s="944"/>
      <c r="L611" s="956"/>
      <c r="M611" s="934"/>
      <c r="N611" s="430">
        <f t="shared" si="329"/>
        <v>1872</v>
      </c>
      <c r="O611" s="936"/>
      <c r="P611" s="537" t="s">
        <v>511</v>
      </c>
      <c r="Q611" s="528">
        <v>0.14599999999999999</v>
      </c>
      <c r="R611" s="504">
        <v>42</v>
      </c>
      <c r="S611" s="47"/>
      <c r="T611" s="74"/>
      <c r="U611" s="74"/>
      <c r="V611" s="74"/>
      <c r="W611" s="47"/>
      <c r="X611" s="47"/>
      <c r="Y611" s="47"/>
      <c r="Z611" s="47"/>
      <c r="AA611" s="47"/>
      <c r="AB611" s="47"/>
      <c r="AC611" s="47"/>
      <c r="AD611" s="47"/>
      <c r="AE611" s="47"/>
      <c r="AF611" s="47"/>
      <c r="AG611" s="47"/>
      <c r="AH611" s="47"/>
      <c r="AI611" s="47"/>
      <c r="AJ611" s="47"/>
      <c r="AK611" s="47"/>
      <c r="AL611" s="47"/>
      <c r="AM611" s="47"/>
      <c r="AN611" s="47"/>
      <c r="AO611" s="47"/>
      <c r="AP611" s="47"/>
      <c r="AQ611" s="47"/>
      <c r="AR611" s="47"/>
      <c r="AS611" s="47"/>
      <c r="AT611" s="47"/>
      <c r="AU611" s="47"/>
      <c r="AV611" s="47"/>
      <c r="AW611" s="47"/>
      <c r="AX611" s="47"/>
    </row>
    <row r="612" spans="1:50" s="7" customFormat="1" ht="15" customHeight="1">
      <c r="A612" s="428" t="s">
        <v>1511</v>
      </c>
      <c r="B612" s="533" t="s">
        <v>941</v>
      </c>
      <c r="C612" s="842" t="s">
        <v>504</v>
      </c>
      <c r="D612" s="842" t="s">
        <v>505</v>
      </c>
      <c r="E612" s="833" t="s">
        <v>35</v>
      </c>
      <c r="F612" s="833" t="s">
        <v>508</v>
      </c>
      <c r="G612" s="865">
        <v>2860</v>
      </c>
      <c r="H612" s="430">
        <v>1049</v>
      </c>
      <c r="I612" s="799">
        <v>178600</v>
      </c>
      <c r="J612" s="673">
        <v>65500</v>
      </c>
      <c r="K612" s="943"/>
      <c r="L612" s="954">
        <f t="shared" si="328"/>
        <v>0</v>
      </c>
      <c r="M612" s="933">
        <f t="shared" ref="M612" si="335">G612*(100%-$H$3)</f>
        <v>2860</v>
      </c>
      <c r="N612" s="430">
        <f t="shared" si="329"/>
        <v>1049</v>
      </c>
      <c r="O612" s="935">
        <f t="shared" si="330"/>
        <v>0</v>
      </c>
      <c r="P612" s="537" t="s">
        <v>509</v>
      </c>
      <c r="Q612" s="528">
        <v>0.317</v>
      </c>
      <c r="R612" s="503">
        <v>33</v>
      </c>
      <c r="S612" s="47"/>
      <c r="T612" s="74"/>
      <c r="U612" s="74"/>
      <c r="V612" s="74"/>
      <c r="W612" s="47"/>
      <c r="X612" s="47"/>
      <c r="Y612" s="47"/>
      <c r="Z612" s="47"/>
      <c r="AA612" s="47"/>
      <c r="AB612" s="47"/>
      <c r="AC612" s="47"/>
      <c r="AD612" s="47"/>
      <c r="AE612" s="47"/>
      <c r="AF612" s="47"/>
      <c r="AG612" s="47"/>
      <c r="AH612" s="47"/>
      <c r="AI612" s="47"/>
      <c r="AJ612" s="47"/>
      <c r="AK612" s="47"/>
      <c r="AL612" s="47"/>
      <c r="AM612" s="47"/>
      <c r="AN612" s="47"/>
      <c r="AO612" s="47"/>
      <c r="AP612" s="47"/>
      <c r="AQ612" s="47"/>
      <c r="AR612" s="47"/>
      <c r="AS612" s="47"/>
      <c r="AT612" s="47"/>
      <c r="AU612" s="47"/>
      <c r="AV612" s="47"/>
      <c r="AW612" s="47"/>
      <c r="AX612" s="47"/>
    </row>
    <row r="613" spans="1:50" s="7" customFormat="1" ht="15" customHeight="1">
      <c r="A613" s="434" t="s">
        <v>1480</v>
      </c>
      <c r="B613" s="533" t="s">
        <v>1521</v>
      </c>
      <c r="C613" s="843"/>
      <c r="D613" s="843"/>
      <c r="E613" s="835"/>
      <c r="F613" s="835"/>
      <c r="G613" s="866"/>
      <c r="H613" s="430">
        <v>1811</v>
      </c>
      <c r="I613" s="801"/>
      <c r="J613" s="673">
        <v>113100</v>
      </c>
      <c r="K613" s="944"/>
      <c r="L613" s="956"/>
      <c r="M613" s="934"/>
      <c r="N613" s="430">
        <f t="shared" si="329"/>
        <v>1811</v>
      </c>
      <c r="O613" s="936"/>
      <c r="P613" s="537" t="s">
        <v>511</v>
      </c>
      <c r="Q613" s="528">
        <v>0.14599999999999999</v>
      </c>
      <c r="R613" s="504">
        <v>42</v>
      </c>
      <c r="S613" s="47"/>
      <c r="T613" s="74"/>
      <c r="U613" s="74"/>
      <c r="V613" s="74"/>
      <c r="W613" s="47"/>
      <c r="X613" s="47"/>
      <c r="Y613" s="47"/>
      <c r="Z613" s="47"/>
      <c r="AA613" s="47"/>
      <c r="AB613" s="47"/>
      <c r="AC613" s="47"/>
      <c r="AD613" s="47"/>
      <c r="AE613" s="47"/>
      <c r="AF613" s="47"/>
      <c r="AG613" s="47"/>
      <c r="AH613" s="47"/>
      <c r="AI613" s="47"/>
      <c r="AJ613" s="47"/>
      <c r="AK613" s="47"/>
      <c r="AL613" s="47"/>
      <c r="AM613" s="47"/>
      <c r="AN613" s="47"/>
      <c r="AO613" s="47"/>
      <c r="AP613" s="47"/>
      <c r="AQ613" s="47"/>
      <c r="AR613" s="47"/>
      <c r="AS613" s="47"/>
      <c r="AT613" s="47"/>
      <c r="AU613" s="47"/>
      <c r="AV613" s="47"/>
      <c r="AW613" s="47"/>
      <c r="AX613" s="47"/>
    </row>
    <row r="614" spans="1:50" s="7" customFormat="1" ht="15" customHeight="1">
      <c r="A614" s="428" t="s">
        <v>1514</v>
      </c>
      <c r="B614" s="533" t="s">
        <v>941</v>
      </c>
      <c r="C614" s="842" t="s">
        <v>504</v>
      </c>
      <c r="D614" s="842" t="s">
        <v>505</v>
      </c>
      <c r="E614" s="833" t="s">
        <v>35</v>
      </c>
      <c r="F614" s="833" t="s">
        <v>508</v>
      </c>
      <c r="G614" s="865">
        <v>2664</v>
      </c>
      <c r="H614" s="430">
        <v>1049</v>
      </c>
      <c r="I614" s="799">
        <v>166300</v>
      </c>
      <c r="J614" s="673">
        <v>65500</v>
      </c>
      <c r="K614" s="943"/>
      <c r="L614" s="954">
        <f t="shared" si="328"/>
        <v>0</v>
      </c>
      <c r="M614" s="933">
        <f t="shared" ref="M614" si="336">G614*(100%-$H$3)</f>
        <v>2664</v>
      </c>
      <c r="N614" s="430">
        <f t="shared" si="329"/>
        <v>1049</v>
      </c>
      <c r="O614" s="935">
        <f t="shared" si="330"/>
        <v>0</v>
      </c>
      <c r="P614" s="537" t="s">
        <v>509</v>
      </c>
      <c r="Q614" s="528">
        <v>0.317</v>
      </c>
      <c r="R614" s="503">
        <v>33</v>
      </c>
      <c r="S614" s="47"/>
      <c r="T614" s="74"/>
      <c r="U614" s="74"/>
      <c r="V614" s="74"/>
      <c r="W614" s="47"/>
      <c r="X614" s="47"/>
      <c r="Y614" s="47"/>
      <c r="Z614" s="47"/>
      <c r="AA614" s="47"/>
      <c r="AB614" s="47"/>
      <c r="AC614" s="47"/>
      <c r="AD614" s="47"/>
      <c r="AE614" s="47"/>
      <c r="AF614" s="47"/>
      <c r="AG614" s="47"/>
      <c r="AH614" s="47"/>
      <c r="AI614" s="47"/>
      <c r="AJ614" s="47"/>
      <c r="AK614" s="47"/>
      <c r="AL614" s="47"/>
      <c r="AM614" s="47"/>
      <c r="AN614" s="47"/>
      <c r="AO614" s="47"/>
      <c r="AP614" s="47"/>
      <c r="AQ614" s="47"/>
      <c r="AR614" s="47"/>
      <c r="AS614" s="47"/>
      <c r="AT614" s="47"/>
      <c r="AU614" s="47"/>
      <c r="AV614" s="47"/>
      <c r="AW614" s="47"/>
      <c r="AX614" s="47"/>
    </row>
    <row r="615" spans="1:50" s="7" customFormat="1" ht="15" customHeight="1">
      <c r="A615" s="434" t="s">
        <v>1482</v>
      </c>
      <c r="B615" s="533" t="s">
        <v>1523</v>
      </c>
      <c r="C615" s="843"/>
      <c r="D615" s="843"/>
      <c r="E615" s="835"/>
      <c r="F615" s="835"/>
      <c r="G615" s="866"/>
      <c r="H615" s="430">
        <v>1615</v>
      </c>
      <c r="I615" s="801"/>
      <c r="J615" s="673">
        <v>100800</v>
      </c>
      <c r="K615" s="944"/>
      <c r="L615" s="956"/>
      <c r="M615" s="934"/>
      <c r="N615" s="430">
        <f t="shared" si="329"/>
        <v>1615</v>
      </c>
      <c r="O615" s="936"/>
      <c r="P615" s="537" t="s">
        <v>511</v>
      </c>
      <c r="Q615" s="528">
        <v>0.14599999999999999</v>
      </c>
      <c r="R615" s="504">
        <v>42</v>
      </c>
      <c r="S615" s="47"/>
      <c r="T615" s="74"/>
      <c r="U615" s="74"/>
      <c r="V615" s="74"/>
      <c r="W615" s="47"/>
      <c r="X615" s="47"/>
      <c r="Y615" s="47"/>
      <c r="Z615" s="47"/>
      <c r="AA615" s="47"/>
      <c r="AB615" s="47"/>
      <c r="AC615" s="47"/>
      <c r="AD615" s="47"/>
      <c r="AE615" s="47"/>
      <c r="AF615" s="47"/>
      <c r="AG615" s="47"/>
      <c r="AH615" s="47"/>
      <c r="AI615" s="47"/>
      <c r="AJ615" s="47"/>
      <c r="AK615" s="47"/>
      <c r="AL615" s="47"/>
      <c r="AM615" s="47"/>
      <c r="AN615" s="47"/>
      <c r="AO615" s="47"/>
      <c r="AP615" s="47"/>
      <c r="AQ615" s="47"/>
      <c r="AR615" s="47"/>
      <c r="AS615" s="47"/>
      <c r="AT615" s="47"/>
      <c r="AU615" s="47"/>
      <c r="AV615" s="47"/>
      <c r="AW615" s="47"/>
      <c r="AX615" s="47"/>
    </row>
    <row r="616" spans="1:50" s="7" customFormat="1" ht="15" customHeight="1">
      <c r="A616" s="428" t="s">
        <v>1517</v>
      </c>
      <c r="B616" s="533" t="s">
        <v>941</v>
      </c>
      <c r="C616" s="842" t="s">
        <v>504</v>
      </c>
      <c r="D616" s="842" t="s">
        <v>505</v>
      </c>
      <c r="E616" s="833" t="s">
        <v>35</v>
      </c>
      <c r="F616" s="833" t="s">
        <v>508</v>
      </c>
      <c r="G616" s="865">
        <v>2774</v>
      </c>
      <c r="H616" s="430">
        <v>1049</v>
      </c>
      <c r="I616" s="799">
        <v>173200</v>
      </c>
      <c r="J616" s="673">
        <v>65500</v>
      </c>
      <c r="K616" s="943"/>
      <c r="L616" s="954">
        <f t="shared" si="328"/>
        <v>0</v>
      </c>
      <c r="M616" s="933">
        <f t="shared" ref="M616" si="337">G616*(100%-$H$3)</f>
        <v>2774</v>
      </c>
      <c r="N616" s="430">
        <f t="shared" si="329"/>
        <v>1049</v>
      </c>
      <c r="O616" s="935">
        <f t="shared" si="330"/>
        <v>0</v>
      </c>
      <c r="P616" s="537" t="s">
        <v>509</v>
      </c>
      <c r="Q616" s="528">
        <v>0.317</v>
      </c>
      <c r="R616" s="503">
        <v>33</v>
      </c>
      <c r="S616" s="47"/>
      <c r="T616" s="74"/>
      <c r="U616" s="74"/>
      <c r="V616" s="74"/>
      <c r="W616" s="47"/>
      <c r="X616" s="47"/>
      <c r="Y616" s="47"/>
      <c r="Z616" s="47"/>
      <c r="AA616" s="47"/>
      <c r="AB616" s="47"/>
      <c r="AC616" s="47"/>
      <c r="AD616" s="47"/>
      <c r="AE616" s="47"/>
      <c r="AF616" s="47"/>
      <c r="AG616" s="47"/>
      <c r="AH616" s="47"/>
      <c r="AI616" s="47"/>
      <c r="AJ616" s="47"/>
      <c r="AK616" s="47"/>
      <c r="AL616" s="47"/>
      <c r="AM616" s="47"/>
      <c r="AN616" s="47"/>
      <c r="AO616" s="47"/>
      <c r="AP616" s="47"/>
      <c r="AQ616" s="47"/>
      <c r="AR616" s="47"/>
      <c r="AS616" s="47"/>
      <c r="AT616" s="47"/>
      <c r="AU616" s="47"/>
      <c r="AV616" s="47"/>
      <c r="AW616" s="47"/>
      <c r="AX616" s="47"/>
    </row>
    <row r="617" spans="1:50" s="7" customFormat="1" ht="15" customHeight="1">
      <c r="A617" s="434" t="s">
        <v>1481</v>
      </c>
      <c r="B617" s="533" t="s">
        <v>1528</v>
      </c>
      <c r="C617" s="843"/>
      <c r="D617" s="843"/>
      <c r="E617" s="835"/>
      <c r="F617" s="835"/>
      <c r="G617" s="866"/>
      <c r="H617" s="430">
        <v>1725</v>
      </c>
      <c r="I617" s="801"/>
      <c r="J617" s="673">
        <v>107700</v>
      </c>
      <c r="K617" s="944"/>
      <c r="L617" s="956"/>
      <c r="M617" s="934"/>
      <c r="N617" s="430">
        <f t="shared" si="329"/>
        <v>1725</v>
      </c>
      <c r="O617" s="936"/>
      <c r="P617" s="537" t="s">
        <v>511</v>
      </c>
      <c r="Q617" s="528">
        <v>0.14599999999999999</v>
      </c>
      <c r="R617" s="504">
        <v>42</v>
      </c>
      <c r="S617" s="47"/>
      <c r="T617" s="74"/>
      <c r="U617" s="74"/>
      <c r="V617" s="74"/>
      <c r="W617" s="47"/>
      <c r="X617" s="47"/>
      <c r="Y617" s="47"/>
      <c r="Z617" s="47"/>
      <c r="AA617" s="47"/>
      <c r="AB617" s="47"/>
      <c r="AC617" s="47"/>
      <c r="AD617" s="47"/>
      <c r="AE617" s="47"/>
      <c r="AF617" s="47"/>
      <c r="AG617" s="47"/>
      <c r="AH617" s="47"/>
      <c r="AI617" s="47"/>
      <c r="AJ617" s="47"/>
      <c r="AK617" s="47"/>
      <c r="AL617" s="47"/>
      <c r="AM617" s="47"/>
      <c r="AN617" s="47"/>
      <c r="AO617" s="47"/>
      <c r="AP617" s="47"/>
      <c r="AQ617" s="47"/>
      <c r="AR617" s="47"/>
      <c r="AS617" s="47"/>
      <c r="AT617" s="47"/>
      <c r="AU617" s="47"/>
      <c r="AV617" s="47"/>
      <c r="AW617" s="47"/>
      <c r="AX617" s="47"/>
    </row>
    <row r="618" spans="1:50" s="7" customFormat="1" ht="15" customHeight="1">
      <c r="A618" s="428" t="s">
        <v>1509</v>
      </c>
      <c r="B618" s="533" t="s">
        <v>942</v>
      </c>
      <c r="C618" s="699" t="s">
        <v>506</v>
      </c>
      <c r="D618" s="842" t="s">
        <v>507</v>
      </c>
      <c r="E618" s="780" t="s">
        <v>196</v>
      </c>
      <c r="F618" s="780" t="s">
        <v>64</v>
      </c>
      <c r="G618" s="865">
        <v>3266</v>
      </c>
      <c r="H618" s="430">
        <v>1112</v>
      </c>
      <c r="I618" s="799">
        <v>203900</v>
      </c>
      <c r="J618" s="673">
        <v>69400</v>
      </c>
      <c r="K618" s="943"/>
      <c r="L618" s="954">
        <f t="shared" si="328"/>
        <v>0</v>
      </c>
      <c r="M618" s="933">
        <f t="shared" ref="M618" si="338">G618*(100%-$H$3)</f>
        <v>3266</v>
      </c>
      <c r="N618" s="430">
        <f t="shared" si="329"/>
        <v>1112</v>
      </c>
      <c r="O618" s="935">
        <f t="shared" si="330"/>
        <v>0</v>
      </c>
      <c r="P618" s="537" t="s">
        <v>510</v>
      </c>
      <c r="Q618" s="528">
        <v>0.40200000000000002</v>
      </c>
      <c r="R618" s="503">
        <v>41</v>
      </c>
      <c r="S618" s="47"/>
      <c r="T618" s="74"/>
      <c r="U618" s="74"/>
      <c r="V618" s="74"/>
      <c r="W618" s="47"/>
      <c r="X618" s="47"/>
      <c r="Y618" s="47"/>
      <c r="Z618" s="47"/>
      <c r="AA618" s="47"/>
      <c r="AB618" s="47"/>
      <c r="AC618" s="47"/>
      <c r="AD618" s="47"/>
      <c r="AE618" s="47"/>
      <c r="AF618" s="47"/>
      <c r="AG618" s="47"/>
      <c r="AH618" s="47"/>
      <c r="AI618" s="47"/>
      <c r="AJ618" s="47"/>
      <c r="AK618" s="47"/>
      <c r="AL618" s="47"/>
      <c r="AM618" s="47"/>
      <c r="AN618" s="47"/>
      <c r="AO618" s="47"/>
      <c r="AP618" s="47"/>
      <c r="AQ618" s="47"/>
      <c r="AR618" s="47"/>
      <c r="AS618" s="47"/>
      <c r="AT618" s="47"/>
      <c r="AU618" s="47"/>
      <c r="AV618" s="47"/>
      <c r="AW618" s="47"/>
      <c r="AX618" s="47"/>
    </row>
    <row r="619" spans="1:50" s="7" customFormat="1" ht="15" customHeight="1">
      <c r="A619" s="434" t="s">
        <v>1479</v>
      </c>
      <c r="B619" s="533" t="s">
        <v>701</v>
      </c>
      <c r="C619" s="847"/>
      <c r="D619" s="835"/>
      <c r="E619" s="780"/>
      <c r="F619" s="780"/>
      <c r="G619" s="866"/>
      <c r="H619" s="430">
        <v>2154</v>
      </c>
      <c r="I619" s="801"/>
      <c r="J619" s="673">
        <v>134500</v>
      </c>
      <c r="K619" s="944"/>
      <c r="L619" s="956"/>
      <c r="M619" s="934"/>
      <c r="N619" s="430">
        <f t="shared" si="329"/>
        <v>2154</v>
      </c>
      <c r="O619" s="936"/>
      <c r="P619" s="537" t="s">
        <v>512</v>
      </c>
      <c r="Q619" s="528">
        <v>0.184</v>
      </c>
      <c r="R619" s="504">
        <v>46</v>
      </c>
      <c r="S619" s="47"/>
      <c r="T619" s="74"/>
      <c r="U619" s="74"/>
      <c r="V619" s="74"/>
      <c r="W619" s="47"/>
      <c r="X619" s="47"/>
      <c r="Y619" s="47"/>
      <c r="Z619" s="47"/>
      <c r="AA619" s="47"/>
      <c r="AB619" s="47"/>
      <c r="AC619" s="47"/>
      <c r="AD619" s="47"/>
      <c r="AE619" s="47"/>
      <c r="AF619" s="47"/>
      <c r="AG619" s="47"/>
      <c r="AH619" s="47"/>
      <c r="AI619" s="47"/>
      <c r="AJ619" s="47"/>
      <c r="AK619" s="47"/>
      <c r="AL619" s="47"/>
      <c r="AM619" s="47"/>
      <c r="AN619" s="47"/>
      <c r="AO619" s="47"/>
      <c r="AP619" s="47"/>
      <c r="AQ619" s="47"/>
      <c r="AR619" s="47"/>
      <c r="AS619" s="47"/>
      <c r="AT619" s="47"/>
      <c r="AU619" s="47"/>
      <c r="AV619" s="47"/>
      <c r="AW619" s="47"/>
      <c r="AX619" s="47"/>
    </row>
    <row r="620" spans="1:50" s="7" customFormat="1" ht="15" customHeight="1">
      <c r="A620" s="428" t="s">
        <v>1512</v>
      </c>
      <c r="B620" s="533" t="s">
        <v>1525</v>
      </c>
      <c r="C620" s="699" t="s">
        <v>506</v>
      </c>
      <c r="D620" s="842" t="s">
        <v>507</v>
      </c>
      <c r="E620" s="780" t="s">
        <v>196</v>
      </c>
      <c r="F620" s="780" t="s">
        <v>64</v>
      </c>
      <c r="G620" s="865">
        <v>3205</v>
      </c>
      <c r="H620" s="430">
        <v>1112</v>
      </c>
      <c r="I620" s="799">
        <v>200100</v>
      </c>
      <c r="J620" s="673">
        <v>69400</v>
      </c>
      <c r="K620" s="943"/>
      <c r="L620" s="954">
        <f t="shared" si="328"/>
        <v>0</v>
      </c>
      <c r="M620" s="933">
        <f t="shared" ref="M620" si="339">G620*(100%-$H$3)</f>
        <v>3205</v>
      </c>
      <c r="N620" s="430">
        <f t="shared" si="329"/>
        <v>1112</v>
      </c>
      <c r="O620" s="935">
        <f t="shared" si="330"/>
        <v>0</v>
      </c>
      <c r="P620" s="537" t="s">
        <v>510</v>
      </c>
      <c r="Q620" s="528">
        <v>0.40200000000000002</v>
      </c>
      <c r="R620" s="503">
        <v>41</v>
      </c>
      <c r="S620" s="47"/>
      <c r="T620" s="74"/>
      <c r="U620" s="74"/>
      <c r="V620" s="74"/>
      <c r="W620" s="47"/>
      <c r="X620" s="47"/>
      <c r="Y620" s="47"/>
      <c r="Z620" s="47"/>
      <c r="AA620" s="47"/>
      <c r="AB620" s="47"/>
      <c r="AC620" s="47"/>
      <c r="AD620" s="47"/>
      <c r="AE620" s="47"/>
      <c r="AF620" s="47"/>
      <c r="AG620" s="47"/>
      <c r="AH620" s="47"/>
      <c r="AI620" s="47"/>
      <c r="AJ620" s="47"/>
      <c r="AK620" s="47"/>
      <c r="AL620" s="47"/>
      <c r="AM620" s="47"/>
      <c r="AN620" s="47"/>
      <c r="AO620" s="47"/>
      <c r="AP620" s="47"/>
      <c r="AQ620" s="47"/>
      <c r="AR620" s="47"/>
      <c r="AS620" s="47"/>
      <c r="AT620" s="47"/>
      <c r="AU620" s="47"/>
      <c r="AV620" s="47"/>
      <c r="AW620" s="47"/>
      <c r="AX620" s="47"/>
    </row>
    <row r="621" spans="1:50" s="7" customFormat="1" ht="15" customHeight="1">
      <c r="A621" s="434" t="s">
        <v>1480</v>
      </c>
      <c r="B621" s="533" t="s">
        <v>1526</v>
      </c>
      <c r="C621" s="847"/>
      <c r="D621" s="835"/>
      <c r="E621" s="780"/>
      <c r="F621" s="780"/>
      <c r="G621" s="866"/>
      <c r="H621" s="430">
        <v>2093</v>
      </c>
      <c r="I621" s="801"/>
      <c r="J621" s="673">
        <v>130700</v>
      </c>
      <c r="K621" s="944"/>
      <c r="L621" s="956"/>
      <c r="M621" s="934"/>
      <c r="N621" s="430">
        <f t="shared" si="329"/>
        <v>2093</v>
      </c>
      <c r="O621" s="936"/>
      <c r="P621" s="537" t="s">
        <v>512</v>
      </c>
      <c r="Q621" s="528">
        <v>0.184</v>
      </c>
      <c r="R621" s="504">
        <v>46</v>
      </c>
      <c r="S621" s="47"/>
      <c r="T621" s="74"/>
      <c r="U621" s="74"/>
      <c r="V621" s="74"/>
      <c r="W621" s="47"/>
      <c r="X621" s="47"/>
      <c r="Y621" s="47"/>
      <c r="Z621" s="47"/>
      <c r="AA621" s="47"/>
      <c r="AB621" s="47"/>
      <c r="AC621" s="47"/>
      <c r="AD621" s="47"/>
      <c r="AE621" s="47"/>
      <c r="AF621" s="47"/>
      <c r="AG621" s="47"/>
      <c r="AH621" s="47"/>
      <c r="AI621" s="47"/>
      <c r="AJ621" s="47"/>
      <c r="AK621" s="47"/>
      <c r="AL621" s="47"/>
      <c r="AM621" s="47"/>
      <c r="AN621" s="47"/>
      <c r="AO621" s="47"/>
      <c r="AP621" s="47"/>
      <c r="AQ621" s="47"/>
      <c r="AR621" s="47"/>
      <c r="AS621" s="47"/>
      <c r="AT621" s="47"/>
      <c r="AU621" s="47"/>
      <c r="AV621" s="47"/>
      <c r="AW621" s="47"/>
      <c r="AX621" s="47"/>
    </row>
    <row r="622" spans="1:50" s="7" customFormat="1" ht="15" customHeight="1">
      <c r="A622" s="428" t="s">
        <v>1515</v>
      </c>
      <c r="B622" s="533" t="s">
        <v>942</v>
      </c>
      <c r="C622" s="699" t="s">
        <v>506</v>
      </c>
      <c r="D622" s="842" t="s">
        <v>507</v>
      </c>
      <c r="E622" s="780" t="s">
        <v>196</v>
      </c>
      <c r="F622" s="780" t="s">
        <v>64</v>
      </c>
      <c r="G622" s="865">
        <v>3009</v>
      </c>
      <c r="H622" s="430">
        <v>1112</v>
      </c>
      <c r="I622" s="799">
        <v>187800</v>
      </c>
      <c r="J622" s="673">
        <v>69400</v>
      </c>
      <c r="K622" s="943"/>
      <c r="L622" s="954">
        <f t="shared" si="328"/>
        <v>0</v>
      </c>
      <c r="M622" s="933">
        <f t="shared" ref="M622" si="340">G622*(100%-$H$3)</f>
        <v>3009</v>
      </c>
      <c r="N622" s="430">
        <f t="shared" si="329"/>
        <v>1112</v>
      </c>
      <c r="O622" s="935">
        <f t="shared" si="330"/>
        <v>0</v>
      </c>
      <c r="P622" s="537" t="s">
        <v>510</v>
      </c>
      <c r="Q622" s="528">
        <v>0.40200000000000002</v>
      </c>
      <c r="R622" s="503">
        <v>41</v>
      </c>
      <c r="S622" s="47"/>
      <c r="T622" s="74"/>
      <c r="U622" s="74"/>
      <c r="V622" s="74"/>
      <c r="W622" s="47"/>
      <c r="X622" s="47"/>
      <c r="Y622" s="47"/>
      <c r="Z622" s="47"/>
      <c r="AA622" s="47"/>
      <c r="AB622" s="47"/>
      <c r="AC622" s="47"/>
      <c r="AD622" s="47"/>
      <c r="AE622" s="47"/>
      <c r="AF622" s="47"/>
      <c r="AG622" s="47"/>
      <c r="AH622" s="47"/>
      <c r="AI622" s="47"/>
      <c r="AJ622" s="47"/>
      <c r="AK622" s="47"/>
      <c r="AL622" s="47"/>
      <c r="AM622" s="47"/>
      <c r="AN622" s="47"/>
      <c r="AO622" s="47"/>
      <c r="AP622" s="47"/>
      <c r="AQ622" s="47"/>
      <c r="AR622" s="47"/>
      <c r="AS622" s="47"/>
      <c r="AT622" s="47"/>
      <c r="AU622" s="47"/>
      <c r="AV622" s="47"/>
      <c r="AW622" s="47"/>
      <c r="AX622" s="47"/>
    </row>
    <row r="623" spans="1:50" s="7" customFormat="1" ht="15" customHeight="1">
      <c r="A623" s="434" t="s">
        <v>1482</v>
      </c>
      <c r="B623" s="533" t="s">
        <v>1524</v>
      </c>
      <c r="C623" s="847"/>
      <c r="D623" s="835"/>
      <c r="E623" s="780"/>
      <c r="F623" s="780"/>
      <c r="G623" s="866"/>
      <c r="H623" s="430">
        <v>1897</v>
      </c>
      <c r="I623" s="801"/>
      <c r="J623" s="673">
        <v>118400</v>
      </c>
      <c r="K623" s="944"/>
      <c r="L623" s="956"/>
      <c r="M623" s="934"/>
      <c r="N623" s="430">
        <f t="shared" si="329"/>
        <v>1897</v>
      </c>
      <c r="O623" s="936"/>
      <c r="P623" s="537" t="s">
        <v>512</v>
      </c>
      <c r="Q623" s="528">
        <v>0.184</v>
      </c>
      <c r="R623" s="504">
        <v>46</v>
      </c>
      <c r="S623" s="47"/>
      <c r="T623" s="74"/>
      <c r="U623" s="74"/>
      <c r="V623" s="74"/>
      <c r="W623" s="47"/>
      <c r="X623" s="47"/>
      <c r="Y623" s="47"/>
      <c r="Z623" s="47"/>
      <c r="AA623" s="47"/>
      <c r="AB623" s="47"/>
      <c r="AC623" s="47"/>
      <c r="AD623" s="47"/>
      <c r="AE623" s="47"/>
      <c r="AF623" s="47"/>
      <c r="AG623" s="47"/>
      <c r="AH623" s="47"/>
      <c r="AI623" s="47"/>
      <c r="AJ623" s="47"/>
      <c r="AK623" s="47"/>
      <c r="AL623" s="47"/>
      <c r="AM623" s="47"/>
      <c r="AN623" s="47"/>
      <c r="AO623" s="47"/>
      <c r="AP623" s="47"/>
      <c r="AQ623" s="47"/>
      <c r="AR623" s="47"/>
      <c r="AS623" s="47"/>
      <c r="AT623" s="47"/>
      <c r="AU623" s="47"/>
      <c r="AV623" s="47"/>
      <c r="AW623" s="47"/>
      <c r="AX623" s="47"/>
    </row>
    <row r="624" spans="1:50" s="7" customFormat="1" ht="15" customHeight="1">
      <c r="A624" s="428" t="s">
        <v>1518</v>
      </c>
      <c r="B624" s="533" t="s">
        <v>942</v>
      </c>
      <c r="C624" s="699" t="s">
        <v>506</v>
      </c>
      <c r="D624" s="842" t="s">
        <v>507</v>
      </c>
      <c r="E624" s="780" t="s">
        <v>196</v>
      </c>
      <c r="F624" s="780" t="s">
        <v>64</v>
      </c>
      <c r="G624" s="865">
        <v>3119</v>
      </c>
      <c r="H624" s="430">
        <v>1112</v>
      </c>
      <c r="I624" s="799">
        <v>194700</v>
      </c>
      <c r="J624" s="673">
        <v>69400</v>
      </c>
      <c r="K624" s="943"/>
      <c r="L624" s="954">
        <f t="shared" si="328"/>
        <v>0</v>
      </c>
      <c r="M624" s="933">
        <f t="shared" ref="M624" si="341">G624*(100%-$H$3)</f>
        <v>3119</v>
      </c>
      <c r="N624" s="430">
        <f t="shared" si="329"/>
        <v>1112</v>
      </c>
      <c r="O624" s="935">
        <f t="shared" si="330"/>
        <v>0</v>
      </c>
      <c r="P624" s="537" t="s">
        <v>510</v>
      </c>
      <c r="Q624" s="528">
        <v>0.40200000000000002</v>
      </c>
      <c r="R624" s="503">
        <v>41</v>
      </c>
      <c r="S624" s="47"/>
      <c r="T624" s="74"/>
      <c r="U624" s="74"/>
      <c r="V624" s="74"/>
      <c r="W624" s="47"/>
      <c r="X624" s="47"/>
      <c r="Y624" s="47"/>
      <c r="Z624" s="47"/>
      <c r="AA624" s="47"/>
      <c r="AB624" s="47"/>
      <c r="AC624" s="47"/>
      <c r="AD624" s="47"/>
      <c r="AE624" s="47"/>
      <c r="AF624" s="47"/>
      <c r="AG624" s="47"/>
      <c r="AH624" s="47"/>
      <c r="AI624" s="47"/>
      <c r="AJ624" s="47"/>
      <c r="AK624" s="47"/>
      <c r="AL624" s="47"/>
      <c r="AM624" s="47"/>
      <c r="AN624" s="47"/>
      <c r="AO624" s="47"/>
      <c r="AP624" s="47"/>
      <c r="AQ624" s="47"/>
      <c r="AR624" s="47"/>
      <c r="AS624" s="47"/>
      <c r="AT624" s="47"/>
      <c r="AU624" s="47"/>
      <c r="AV624" s="47"/>
      <c r="AW624" s="47"/>
      <c r="AX624" s="47"/>
    </row>
    <row r="625" spans="1:53" s="7" customFormat="1" ht="15" customHeight="1">
      <c r="A625" s="434" t="s">
        <v>1481</v>
      </c>
      <c r="B625" s="533" t="s">
        <v>1529</v>
      </c>
      <c r="C625" s="847"/>
      <c r="D625" s="835"/>
      <c r="E625" s="780"/>
      <c r="F625" s="780"/>
      <c r="G625" s="866"/>
      <c r="H625" s="430">
        <v>2007</v>
      </c>
      <c r="I625" s="801"/>
      <c r="J625" s="673">
        <v>125300</v>
      </c>
      <c r="K625" s="944"/>
      <c r="L625" s="956"/>
      <c r="M625" s="934"/>
      <c r="N625" s="430">
        <f t="shared" si="329"/>
        <v>2007</v>
      </c>
      <c r="O625" s="936"/>
      <c r="P625" s="537" t="s">
        <v>512</v>
      </c>
      <c r="Q625" s="528">
        <v>0.184</v>
      </c>
      <c r="R625" s="504">
        <v>46</v>
      </c>
      <c r="S625" s="47"/>
      <c r="T625" s="74"/>
      <c r="U625" s="74"/>
      <c r="V625" s="74"/>
      <c r="W625" s="47"/>
      <c r="X625" s="47"/>
      <c r="Y625" s="47"/>
      <c r="Z625" s="47"/>
      <c r="AA625" s="47"/>
      <c r="AB625" s="47"/>
      <c r="AC625" s="47"/>
      <c r="AD625" s="47"/>
      <c r="AE625" s="47"/>
      <c r="AF625" s="47"/>
      <c r="AG625" s="47"/>
      <c r="AH625" s="47"/>
      <c r="AI625" s="47"/>
      <c r="AJ625" s="47"/>
      <c r="AK625" s="47"/>
      <c r="AL625" s="47"/>
      <c r="AM625" s="47"/>
      <c r="AN625" s="47"/>
      <c r="AO625" s="47"/>
      <c r="AP625" s="47"/>
      <c r="AQ625" s="47"/>
      <c r="AR625" s="47"/>
      <c r="AS625" s="47"/>
      <c r="AT625" s="47"/>
      <c r="AU625" s="47"/>
      <c r="AV625" s="47"/>
      <c r="AW625" s="47"/>
      <c r="AX625" s="47"/>
    </row>
    <row r="626" spans="1:53" s="53" customFormat="1" ht="15.75" customHeight="1">
      <c r="A626" s="428" t="s">
        <v>1457</v>
      </c>
      <c r="B626" s="429" t="s">
        <v>943</v>
      </c>
      <c r="C626" s="962" t="s">
        <v>206</v>
      </c>
      <c r="D626" s="962" t="s">
        <v>55</v>
      </c>
      <c r="E626" s="962" t="s">
        <v>35</v>
      </c>
      <c r="F626" s="962" t="s">
        <v>218</v>
      </c>
      <c r="G626" s="865">
        <v>3689</v>
      </c>
      <c r="H626" s="430">
        <v>1347</v>
      </c>
      <c r="I626" s="799">
        <v>230300</v>
      </c>
      <c r="J626" s="673">
        <v>84100</v>
      </c>
      <c r="K626" s="941"/>
      <c r="L626" s="931">
        <f>$H$3</f>
        <v>0</v>
      </c>
      <c r="M626" s="933">
        <f t="shared" ref="M626" si="342">G626*(100%-$H$3)</f>
        <v>3689</v>
      </c>
      <c r="N626" s="430">
        <f t="shared" si="329"/>
        <v>1347</v>
      </c>
      <c r="O626" s="935">
        <f t="shared" si="330"/>
        <v>0</v>
      </c>
      <c r="P626" s="516" t="s">
        <v>227</v>
      </c>
      <c r="Q626" s="514">
        <v>0.433</v>
      </c>
      <c r="R626" s="503">
        <v>44</v>
      </c>
      <c r="S626" s="52"/>
      <c r="T626" s="47"/>
      <c r="U626" s="74"/>
      <c r="V626" s="74"/>
      <c r="W626" s="74"/>
      <c r="X626" s="74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</row>
    <row r="627" spans="1:53" s="53" customFormat="1" ht="15.75" customHeight="1">
      <c r="A627" s="434" t="s">
        <v>1290</v>
      </c>
      <c r="B627" s="435" t="s">
        <v>704</v>
      </c>
      <c r="C627" s="964"/>
      <c r="D627" s="964"/>
      <c r="E627" s="964"/>
      <c r="F627" s="964"/>
      <c r="G627" s="866"/>
      <c r="H627" s="430">
        <v>2342</v>
      </c>
      <c r="I627" s="801"/>
      <c r="J627" s="673">
        <v>146200</v>
      </c>
      <c r="K627" s="942"/>
      <c r="L627" s="932"/>
      <c r="M627" s="934"/>
      <c r="N627" s="430">
        <f t="shared" si="329"/>
        <v>2342</v>
      </c>
      <c r="O627" s="936"/>
      <c r="P627" s="516" t="s">
        <v>389</v>
      </c>
      <c r="Q627" s="514">
        <v>0.23699999999999999</v>
      </c>
      <c r="R627" s="504">
        <v>60</v>
      </c>
      <c r="S627" s="52"/>
      <c r="T627" s="47"/>
      <c r="U627" s="74"/>
      <c r="V627" s="74"/>
      <c r="W627" s="74"/>
      <c r="X627" s="74"/>
      <c r="Y627" s="52"/>
      <c r="Z627" s="52"/>
      <c r="AA627" s="52"/>
      <c r="AB627" s="52"/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</row>
    <row r="628" spans="1:53" s="53" customFormat="1" ht="15.75" customHeight="1">
      <c r="A628" s="428" t="s">
        <v>1458</v>
      </c>
      <c r="B628" s="429" t="s">
        <v>943</v>
      </c>
      <c r="C628" s="962" t="s">
        <v>206</v>
      </c>
      <c r="D628" s="962" t="s">
        <v>55</v>
      </c>
      <c r="E628" s="962" t="s">
        <v>35</v>
      </c>
      <c r="F628" s="962" t="s">
        <v>218</v>
      </c>
      <c r="G628" s="865">
        <v>3628</v>
      </c>
      <c r="H628" s="430">
        <v>1347</v>
      </c>
      <c r="I628" s="799">
        <v>226500</v>
      </c>
      <c r="J628" s="673">
        <v>84100</v>
      </c>
      <c r="K628" s="941"/>
      <c r="L628" s="931">
        <f>$H$3</f>
        <v>0</v>
      </c>
      <c r="M628" s="933">
        <f t="shared" ref="M628" si="343">G628*(100%-$H$3)</f>
        <v>3628</v>
      </c>
      <c r="N628" s="430">
        <f t="shared" si="329"/>
        <v>1347</v>
      </c>
      <c r="O628" s="935">
        <f t="shared" si="330"/>
        <v>0</v>
      </c>
      <c r="P628" s="516" t="s">
        <v>227</v>
      </c>
      <c r="Q628" s="514">
        <v>0.433</v>
      </c>
      <c r="R628" s="503">
        <v>44</v>
      </c>
      <c r="S628" s="52"/>
      <c r="T628" s="47"/>
      <c r="U628" s="74"/>
      <c r="V628" s="74"/>
      <c r="W628" s="74"/>
      <c r="X628" s="74"/>
      <c r="Y628" s="52"/>
      <c r="Z628" s="52"/>
      <c r="AA628" s="52"/>
      <c r="AB628" s="52"/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</row>
    <row r="629" spans="1:53" s="53" customFormat="1" ht="15.75" customHeight="1">
      <c r="A629" s="434" t="s">
        <v>1289</v>
      </c>
      <c r="B629" s="435" t="s">
        <v>1459</v>
      </c>
      <c r="C629" s="964"/>
      <c r="D629" s="964"/>
      <c r="E629" s="964"/>
      <c r="F629" s="964"/>
      <c r="G629" s="866"/>
      <c r="H629" s="430">
        <v>2281</v>
      </c>
      <c r="I629" s="801"/>
      <c r="J629" s="673">
        <v>142400</v>
      </c>
      <c r="K629" s="942"/>
      <c r="L629" s="932"/>
      <c r="M629" s="934"/>
      <c r="N629" s="430">
        <f t="shared" si="329"/>
        <v>2281</v>
      </c>
      <c r="O629" s="936"/>
      <c r="P629" s="516" t="s">
        <v>389</v>
      </c>
      <c r="Q629" s="514">
        <v>0.23699999999999999</v>
      </c>
      <c r="R629" s="504">
        <v>60</v>
      </c>
      <c r="S629" s="52"/>
      <c r="T629" s="47"/>
      <c r="U629" s="74"/>
      <c r="V629" s="74"/>
      <c r="W629" s="74"/>
      <c r="X629" s="74"/>
      <c r="Y629" s="52"/>
      <c r="Z629" s="52"/>
      <c r="AA629" s="52"/>
      <c r="AB629" s="52"/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</row>
    <row r="630" spans="1:53" s="53" customFormat="1" ht="15.75" customHeight="1">
      <c r="A630" s="428" t="s">
        <v>1461</v>
      </c>
      <c r="B630" s="429" t="s">
        <v>944</v>
      </c>
      <c r="C630" s="962" t="s">
        <v>721</v>
      </c>
      <c r="D630" s="962" t="s">
        <v>722</v>
      </c>
      <c r="E630" s="962" t="s">
        <v>214</v>
      </c>
      <c r="F630" s="962" t="s">
        <v>377</v>
      </c>
      <c r="G630" s="865">
        <v>4133</v>
      </c>
      <c r="H630" s="430">
        <v>1588</v>
      </c>
      <c r="I630" s="799">
        <v>258000</v>
      </c>
      <c r="J630" s="673">
        <v>99100</v>
      </c>
      <c r="K630" s="941"/>
      <c r="L630" s="931">
        <f>$H$3</f>
        <v>0</v>
      </c>
      <c r="M630" s="933">
        <f t="shared" ref="M630" si="344">G630*(100%-$H$3)</f>
        <v>4133</v>
      </c>
      <c r="N630" s="430">
        <f t="shared" si="329"/>
        <v>1588</v>
      </c>
      <c r="O630" s="935">
        <f t="shared" si="330"/>
        <v>0</v>
      </c>
      <c r="P630" s="516" t="s">
        <v>518</v>
      </c>
      <c r="Q630" s="491">
        <v>0.48599999999999999</v>
      </c>
      <c r="R630" s="504">
        <v>48</v>
      </c>
      <c r="S630" s="52"/>
      <c r="T630" s="47"/>
      <c r="U630" s="74"/>
      <c r="V630" s="74"/>
      <c r="W630" s="74"/>
      <c r="X630" s="74"/>
      <c r="Y630" s="52"/>
      <c r="Z630" s="52"/>
      <c r="AA630" s="52"/>
      <c r="AB630" s="52"/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</row>
    <row r="631" spans="1:53" s="53" customFormat="1" ht="15.75" customHeight="1">
      <c r="A631" s="434" t="s">
        <v>1290</v>
      </c>
      <c r="B631" s="435" t="s">
        <v>707</v>
      </c>
      <c r="C631" s="964"/>
      <c r="D631" s="964"/>
      <c r="E631" s="964"/>
      <c r="F631" s="964"/>
      <c r="G631" s="866"/>
      <c r="H631" s="430">
        <v>2545</v>
      </c>
      <c r="I631" s="801"/>
      <c r="J631" s="673">
        <v>158900</v>
      </c>
      <c r="K631" s="942"/>
      <c r="L631" s="932"/>
      <c r="M631" s="934"/>
      <c r="N631" s="430">
        <f t="shared" si="329"/>
        <v>2545</v>
      </c>
      <c r="O631" s="936"/>
      <c r="P631" s="516" t="s">
        <v>389</v>
      </c>
      <c r="Q631" s="514">
        <v>0.23699999999999999</v>
      </c>
      <c r="R631" s="504">
        <v>60</v>
      </c>
      <c r="S631" s="52"/>
      <c r="T631" s="47"/>
      <c r="U631" s="74"/>
      <c r="V631" s="74"/>
      <c r="W631" s="74"/>
      <c r="X631" s="74"/>
      <c r="Y631" s="52"/>
      <c r="Z631" s="52"/>
      <c r="AA631" s="52"/>
      <c r="AB631" s="52"/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</row>
    <row r="632" spans="1:53" s="53" customFormat="1" ht="15.75" customHeight="1">
      <c r="A632" s="428" t="s">
        <v>1460</v>
      </c>
      <c r="B632" s="429" t="s">
        <v>944</v>
      </c>
      <c r="C632" s="962" t="s">
        <v>721</v>
      </c>
      <c r="D632" s="962" t="s">
        <v>722</v>
      </c>
      <c r="E632" s="962" t="s">
        <v>214</v>
      </c>
      <c r="F632" s="962" t="s">
        <v>377</v>
      </c>
      <c r="G632" s="865">
        <v>4072</v>
      </c>
      <c r="H632" s="430">
        <v>1588</v>
      </c>
      <c r="I632" s="799">
        <v>254200</v>
      </c>
      <c r="J632" s="673">
        <v>99100</v>
      </c>
      <c r="K632" s="941"/>
      <c r="L632" s="931">
        <f>$H$3</f>
        <v>0</v>
      </c>
      <c r="M632" s="933">
        <f t="shared" ref="M632" si="345">G632*(100%-$H$3)</f>
        <v>4072</v>
      </c>
      <c r="N632" s="430">
        <f t="shared" si="329"/>
        <v>1588</v>
      </c>
      <c r="O632" s="935">
        <f t="shared" si="330"/>
        <v>0</v>
      </c>
      <c r="P632" s="516" t="s">
        <v>518</v>
      </c>
      <c r="Q632" s="491">
        <v>0.48599999999999999</v>
      </c>
      <c r="R632" s="504">
        <v>48</v>
      </c>
      <c r="S632" s="52"/>
      <c r="T632" s="47"/>
      <c r="U632" s="74"/>
      <c r="V632" s="74"/>
      <c r="W632" s="74"/>
      <c r="X632" s="74"/>
      <c r="Y632" s="52"/>
      <c r="Z632" s="52"/>
      <c r="AA632" s="52"/>
      <c r="AB632" s="52"/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</row>
    <row r="633" spans="1:53" s="53" customFormat="1" ht="15.75" customHeight="1">
      <c r="A633" s="434" t="s">
        <v>1289</v>
      </c>
      <c r="B633" s="435" t="s">
        <v>1462</v>
      </c>
      <c r="C633" s="964"/>
      <c r="D633" s="964"/>
      <c r="E633" s="964"/>
      <c r="F633" s="964"/>
      <c r="G633" s="866"/>
      <c r="H633" s="430">
        <v>2484</v>
      </c>
      <c r="I633" s="801"/>
      <c r="J633" s="673">
        <v>155100</v>
      </c>
      <c r="K633" s="942"/>
      <c r="L633" s="932"/>
      <c r="M633" s="934"/>
      <c r="N633" s="430">
        <f t="shared" si="329"/>
        <v>2484</v>
      </c>
      <c r="O633" s="936"/>
      <c r="P633" s="516" t="s">
        <v>389</v>
      </c>
      <c r="Q633" s="514">
        <v>0.23699999999999999</v>
      </c>
      <c r="R633" s="504">
        <v>60</v>
      </c>
      <c r="S633" s="52"/>
      <c r="T633" s="47"/>
      <c r="U633" s="74"/>
      <c r="V633" s="74"/>
      <c r="W633" s="74"/>
      <c r="X633" s="74"/>
      <c r="Y633" s="52"/>
      <c r="Z633" s="52"/>
      <c r="AA633" s="52"/>
      <c r="AB633" s="52"/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</row>
    <row r="634" spans="1:53" s="523" customFormat="1" ht="15.75" customHeight="1">
      <c r="A634" s="428" t="s">
        <v>1500</v>
      </c>
      <c r="B634" s="429" t="s">
        <v>945</v>
      </c>
      <c r="C634" s="962" t="s">
        <v>514</v>
      </c>
      <c r="D634" s="962" t="s">
        <v>515</v>
      </c>
      <c r="E634" s="962" t="s">
        <v>516</v>
      </c>
      <c r="F634" s="962" t="s">
        <v>517</v>
      </c>
      <c r="G634" s="865">
        <v>4643</v>
      </c>
      <c r="H634" s="430">
        <v>1876</v>
      </c>
      <c r="I634" s="799">
        <v>289800</v>
      </c>
      <c r="J634" s="673">
        <v>117100</v>
      </c>
      <c r="K634" s="941"/>
      <c r="L634" s="931">
        <f>$H$3</f>
        <v>0</v>
      </c>
      <c r="M634" s="933">
        <f t="shared" ref="M634" si="346">G634*(100%-$H$3)</f>
        <v>4643</v>
      </c>
      <c r="N634" s="430">
        <f t="shared" si="329"/>
        <v>1876</v>
      </c>
      <c r="O634" s="935">
        <f t="shared" si="330"/>
        <v>0</v>
      </c>
      <c r="P634" s="516" t="s">
        <v>518</v>
      </c>
      <c r="Q634" s="491">
        <v>0.48599999999999999</v>
      </c>
      <c r="R634" s="504">
        <v>48</v>
      </c>
      <c r="T634" s="524"/>
      <c r="U634" s="525"/>
      <c r="V634" s="525"/>
      <c r="W634" s="525"/>
      <c r="X634" s="525"/>
    </row>
    <row r="635" spans="1:53" s="523" customFormat="1" ht="15.75" customHeight="1">
      <c r="A635" s="434" t="s">
        <v>1290</v>
      </c>
      <c r="B635" s="435" t="s">
        <v>1501</v>
      </c>
      <c r="C635" s="964"/>
      <c r="D635" s="964"/>
      <c r="E635" s="964"/>
      <c r="F635" s="964"/>
      <c r="G635" s="866"/>
      <c r="H635" s="430">
        <v>2767</v>
      </c>
      <c r="I635" s="801"/>
      <c r="J635" s="673">
        <v>172700</v>
      </c>
      <c r="K635" s="942"/>
      <c r="L635" s="932"/>
      <c r="M635" s="934"/>
      <c r="N635" s="430">
        <f t="shared" si="329"/>
        <v>2767</v>
      </c>
      <c r="O635" s="936"/>
      <c r="P635" s="516" t="s">
        <v>394</v>
      </c>
      <c r="Q635" s="514">
        <v>0.3</v>
      </c>
      <c r="R635" s="504">
        <v>75</v>
      </c>
      <c r="T635" s="524"/>
      <c r="U635" s="525"/>
      <c r="V635" s="525"/>
      <c r="W635" s="525"/>
      <c r="X635" s="525"/>
    </row>
    <row r="636" spans="1:53" s="523" customFormat="1" ht="15.75" customHeight="1">
      <c r="A636" s="428" t="s">
        <v>1499</v>
      </c>
      <c r="B636" s="429" t="s">
        <v>945</v>
      </c>
      <c r="C636" s="962" t="s">
        <v>514</v>
      </c>
      <c r="D636" s="962" t="s">
        <v>515</v>
      </c>
      <c r="E636" s="962" t="s">
        <v>516</v>
      </c>
      <c r="F636" s="962" t="s">
        <v>517</v>
      </c>
      <c r="G636" s="865">
        <v>4582</v>
      </c>
      <c r="H636" s="430">
        <v>1876</v>
      </c>
      <c r="I636" s="799">
        <v>286000</v>
      </c>
      <c r="J636" s="673">
        <v>117100</v>
      </c>
      <c r="K636" s="941"/>
      <c r="L636" s="931">
        <f>$H$3</f>
        <v>0</v>
      </c>
      <c r="M636" s="933">
        <f t="shared" ref="M636" si="347">G636*(100%-$H$3)</f>
        <v>4582</v>
      </c>
      <c r="N636" s="430">
        <f t="shared" si="329"/>
        <v>1876</v>
      </c>
      <c r="O636" s="935">
        <f t="shared" si="330"/>
        <v>0</v>
      </c>
      <c r="P636" s="516" t="s">
        <v>518</v>
      </c>
      <c r="Q636" s="491">
        <v>0.48599999999999999</v>
      </c>
      <c r="R636" s="504">
        <v>48</v>
      </c>
      <c r="T636" s="524"/>
      <c r="U636" s="525"/>
      <c r="V636" s="525"/>
      <c r="W636" s="525"/>
      <c r="X636" s="525"/>
    </row>
    <row r="637" spans="1:53" s="523" customFormat="1" ht="15.75" customHeight="1">
      <c r="A637" s="434" t="s">
        <v>1289</v>
      </c>
      <c r="B637" s="435" t="s">
        <v>1502</v>
      </c>
      <c r="C637" s="964"/>
      <c r="D637" s="964"/>
      <c r="E637" s="964"/>
      <c r="F637" s="964"/>
      <c r="G637" s="866"/>
      <c r="H637" s="430">
        <v>2706</v>
      </c>
      <c r="I637" s="801"/>
      <c r="J637" s="673">
        <v>168900</v>
      </c>
      <c r="K637" s="942"/>
      <c r="L637" s="932"/>
      <c r="M637" s="934"/>
      <c r="N637" s="430">
        <f t="shared" si="329"/>
        <v>2706</v>
      </c>
      <c r="O637" s="936"/>
      <c r="P637" s="516" t="s">
        <v>394</v>
      </c>
      <c r="Q637" s="514">
        <v>0.3</v>
      </c>
      <c r="R637" s="504">
        <v>75</v>
      </c>
      <c r="T637" s="524"/>
      <c r="U637" s="525"/>
      <c r="V637" s="525"/>
      <c r="W637" s="525"/>
      <c r="X637" s="525"/>
    </row>
    <row r="638" spans="1:53" s="60" customFormat="1" ht="29.45" customHeight="1">
      <c r="A638" s="811" t="s">
        <v>561</v>
      </c>
      <c r="B638" s="717"/>
      <c r="C638" s="717"/>
      <c r="D638" s="717"/>
      <c r="E638" s="717"/>
      <c r="F638" s="717"/>
      <c r="G638" s="717"/>
      <c r="H638" s="717"/>
      <c r="I638" s="717"/>
      <c r="J638" s="717"/>
      <c r="K638" s="717"/>
      <c r="L638" s="717"/>
      <c r="M638" s="717"/>
      <c r="N638" s="120"/>
      <c r="O638" s="121"/>
      <c r="P638" s="121"/>
      <c r="Q638" s="253"/>
      <c r="R638" s="253"/>
      <c r="S638" s="74"/>
      <c r="T638" s="74"/>
      <c r="U638" s="74"/>
      <c r="V638" s="47"/>
      <c r="W638" s="47"/>
      <c r="X638" s="47"/>
      <c r="Y638" s="47"/>
      <c r="Z638" s="47"/>
      <c r="AA638" s="47"/>
      <c r="AB638" s="47"/>
      <c r="AC638" s="47"/>
      <c r="AD638" s="47"/>
      <c r="AE638" s="47"/>
      <c r="AF638" s="47"/>
      <c r="AG638" s="47"/>
      <c r="AH638" s="47"/>
      <c r="AI638" s="47"/>
      <c r="AJ638" s="47"/>
      <c r="AK638" s="47"/>
      <c r="AL638" s="47"/>
      <c r="AM638" s="47"/>
      <c r="AN638" s="47"/>
      <c r="AO638" s="47"/>
      <c r="AP638" s="47"/>
      <c r="AQ638" s="47"/>
      <c r="AR638" s="47"/>
      <c r="AS638" s="47"/>
      <c r="AT638" s="47"/>
      <c r="AU638" s="47"/>
      <c r="AV638" s="47"/>
      <c r="AW638" s="47"/>
      <c r="AX638" s="47"/>
      <c r="AY638" s="47"/>
      <c r="AZ638" s="47"/>
    </row>
    <row r="639" spans="1:53" s="7" customFormat="1" ht="29.45" customHeight="1">
      <c r="A639" s="692" t="s">
        <v>562</v>
      </c>
      <c r="B639" s="693"/>
      <c r="C639" s="693"/>
      <c r="D639" s="693"/>
      <c r="E639" s="693"/>
      <c r="F639" s="693"/>
      <c r="G639" s="693"/>
      <c r="H639" s="693"/>
      <c r="I639" s="693"/>
      <c r="J639" s="693"/>
      <c r="K639" s="693"/>
      <c r="L639" s="693"/>
      <c r="M639" s="693"/>
      <c r="N639" s="693"/>
      <c r="O639" s="693"/>
      <c r="P639" s="693"/>
      <c r="Q639" s="694"/>
      <c r="R639" s="47"/>
      <c r="S639" s="74"/>
      <c r="T639" s="74"/>
      <c r="U639" s="74"/>
      <c r="V639" s="47"/>
      <c r="W639" s="47"/>
      <c r="X639" s="47"/>
      <c r="Y639" s="47"/>
      <c r="Z639" s="47"/>
      <c r="AA639" s="47"/>
      <c r="AB639" s="47"/>
      <c r="AC639" s="47"/>
      <c r="AD639" s="47"/>
      <c r="AE639" s="47"/>
      <c r="AF639" s="47"/>
      <c r="AG639" s="47"/>
      <c r="AH639" s="47"/>
      <c r="AI639" s="47"/>
      <c r="AJ639" s="47"/>
      <c r="AK639" s="47"/>
      <c r="AL639" s="47"/>
      <c r="AM639" s="47"/>
      <c r="AN639" s="47"/>
      <c r="AO639" s="47"/>
      <c r="AP639" s="47"/>
      <c r="AQ639" s="47"/>
      <c r="AR639" s="47"/>
      <c r="AS639" s="47"/>
      <c r="AT639" s="47"/>
      <c r="AU639" s="47"/>
      <c r="AV639" s="47"/>
      <c r="AW639" s="47"/>
      <c r="AX639" s="47"/>
      <c r="AY639" s="47"/>
      <c r="AZ639" s="47"/>
    </row>
    <row r="640" spans="1:53" s="53" customFormat="1" ht="15" customHeight="1">
      <c r="A640" s="428" t="s">
        <v>1601</v>
      </c>
      <c r="B640" s="534" t="s">
        <v>926</v>
      </c>
      <c r="C640" s="733" t="s">
        <v>348</v>
      </c>
      <c r="D640" s="733" t="s">
        <v>461</v>
      </c>
      <c r="E640" s="780" t="s">
        <v>462</v>
      </c>
      <c r="F640" s="780" t="s">
        <v>377</v>
      </c>
      <c r="G640" s="865">
        <v>5290</v>
      </c>
      <c r="H640" s="430">
        <v>1694</v>
      </c>
      <c r="I640" s="799">
        <v>330200</v>
      </c>
      <c r="J640" s="673">
        <v>105800</v>
      </c>
      <c r="K640" s="943"/>
      <c r="L640" s="931">
        <f>$H$3</f>
        <v>0</v>
      </c>
      <c r="M640" s="933">
        <f>G640*(100%-$H$3)</f>
        <v>5290</v>
      </c>
      <c r="N640" s="430">
        <f t="shared" ref="N640:N641" si="348">H640*(100%-$H$3)</f>
        <v>1694</v>
      </c>
      <c r="O640" s="935">
        <f t="shared" ref="O640:O662" si="349">K640*M640</f>
        <v>0</v>
      </c>
      <c r="P640" s="537" t="s">
        <v>110</v>
      </c>
      <c r="Q640" s="528">
        <v>0.36199999999999999</v>
      </c>
      <c r="R640" s="503">
        <v>45</v>
      </c>
      <c r="S640" s="52"/>
      <c r="T640" s="74"/>
      <c r="U640" s="74"/>
      <c r="V640" s="74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52"/>
      <c r="AU640" s="52"/>
      <c r="AV640" s="52"/>
      <c r="AW640" s="52"/>
      <c r="AX640" s="52"/>
      <c r="AY640" s="52"/>
      <c r="AZ640" s="52"/>
      <c r="BA640" s="52"/>
    </row>
    <row r="641" spans="1:53" s="53" customFormat="1" ht="15" customHeight="1">
      <c r="A641" s="434" t="s">
        <v>1479</v>
      </c>
      <c r="B641" s="534" t="s">
        <v>708</v>
      </c>
      <c r="C641" s="839"/>
      <c r="D641" s="839"/>
      <c r="E641" s="780"/>
      <c r="F641" s="780"/>
      <c r="G641" s="866"/>
      <c r="H641" s="430">
        <v>3596</v>
      </c>
      <c r="I641" s="801"/>
      <c r="J641" s="673">
        <v>224400</v>
      </c>
      <c r="K641" s="944"/>
      <c r="L641" s="932"/>
      <c r="M641" s="934"/>
      <c r="N641" s="430">
        <f t="shared" si="348"/>
        <v>3596</v>
      </c>
      <c r="O641" s="936"/>
      <c r="P641" s="537" t="s">
        <v>394</v>
      </c>
      <c r="Q641" s="528">
        <v>0.3</v>
      </c>
      <c r="R641" s="504">
        <v>75</v>
      </c>
      <c r="S641" s="52"/>
      <c r="T641" s="74"/>
      <c r="U641" s="74"/>
      <c r="V641" s="74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52"/>
      <c r="AU641" s="52"/>
      <c r="AV641" s="52"/>
      <c r="AW641" s="52"/>
      <c r="AX641" s="52"/>
      <c r="AY641" s="52"/>
      <c r="AZ641" s="52"/>
      <c r="BA641" s="52"/>
    </row>
    <row r="642" spans="1:53" s="53" customFormat="1" ht="15" customHeight="1">
      <c r="A642" s="428" t="s">
        <v>1605</v>
      </c>
      <c r="B642" s="534" t="s">
        <v>926</v>
      </c>
      <c r="C642" s="733" t="s">
        <v>348</v>
      </c>
      <c r="D642" s="733" t="s">
        <v>461</v>
      </c>
      <c r="E642" s="780" t="s">
        <v>462</v>
      </c>
      <c r="F642" s="780" t="s">
        <v>377</v>
      </c>
      <c r="G642" s="865">
        <v>5229</v>
      </c>
      <c r="H642" s="430">
        <v>1694</v>
      </c>
      <c r="I642" s="799">
        <v>326400</v>
      </c>
      <c r="J642" s="673">
        <v>105800</v>
      </c>
      <c r="K642" s="943"/>
      <c r="L642" s="957">
        <f t="shared" ref="L642:L662" si="350">$H$3</f>
        <v>0</v>
      </c>
      <c r="M642" s="933">
        <f t="shared" ref="M642" si="351">G642*(100%-$H$3)</f>
        <v>5229</v>
      </c>
      <c r="N642" s="488">
        <f t="shared" ref="N642:N663" si="352">SUM(H642-(H642*L642))</f>
        <v>1694</v>
      </c>
      <c r="O642" s="935">
        <f t="shared" si="349"/>
        <v>0</v>
      </c>
      <c r="P642" s="537" t="s">
        <v>110</v>
      </c>
      <c r="Q642" s="528">
        <v>0.36199999999999999</v>
      </c>
      <c r="R642" s="503">
        <v>45</v>
      </c>
      <c r="S642" s="52"/>
      <c r="T642" s="74"/>
      <c r="U642" s="74"/>
      <c r="V642" s="74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52"/>
      <c r="AU642" s="52"/>
      <c r="AV642" s="52"/>
      <c r="AW642" s="52"/>
      <c r="AX642" s="52"/>
      <c r="AY642" s="52"/>
      <c r="AZ642" s="52"/>
      <c r="BA642" s="52"/>
    </row>
    <row r="643" spans="1:53" s="53" customFormat="1" ht="15" customHeight="1">
      <c r="A643" s="434" t="s">
        <v>1480</v>
      </c>
      <c r="B643" s="534" t="s">
        <v>1568</v>
      </c>
      <c r="C643" s="839"/>
      <c r="D643" s="839"/>
      <c r="E643" s="780"/>
      <c r="F643" s="780"/>
      <c r="G643" s="866"/>
      <c r="H643" s="430">
        <v>3535</v>
      </c>
      <c r="I643" s="801"/>
      <c r="J643" s="673">
        <v>220600</v>
      </c>
      <c r="K643" s="944"/>
      <c r="L643" s="958"/>
      <c r="M643" s="934"/>
      <c r="N643" s="488">
        <f t="shared" si="352"/>
        <v>3535</v>
      </c>
      <c r="O643" s="936"/>
      <c r="P643" s="537" t="s">
        <v>394</v>
      </c>
      <c r="Q643" s="528">
        <v>0.3</v>
      </c>
      <c r="R643" s="504">
        <v>75</v>
      </c>
      <c r="S643" s="52"/>
      <c r="T643" s="74"/>
      <c r="U643" s="74"/>
      <c r="V643" s="74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52"/>
      <c r="AU643" s="52"/>
      <c r="AV643" s="52"/>
      <c r="AW643" s="52"/>
      <c r="AX643" s="52"/>
      <c r="AY643" s="52"/>
      <c r="AZ643" s="52"/>
      <c r="BA643" s="52"/>
    </row>
    <row r="644" spans="1:53" s="53" customFormat="1" ht="15" customHeight="1">
      <c r="A644" s="428" t="s">
        <v>1610</v>
      </c>
      <c r="B644" s="534" t="s">
        <v>926</v>
      </c>
      <c r="C644" s="733" t="s">
        <v>348</v>
      </c>
      <c r="D644" s="733" t="s">
        <v>461</v>
      </c>
      <c r="E644" s="780" t="s">
        <v>462</v>
      </c>
      <c r="F644" s="780" t="s">
        <v>377</v>
      </c>
      <c r="G644" s="865">
        <v>5143</v>
      </c>
      <c r="H644" s="430">
        <v>1694</v>
      </c>
      <c r="I644" s="799">
        <v>321100</v>
      </c>
      <c r="J644" s="673">
        <v>105800</v>
      </c>
      <c r="K644" s="943"/>
      <c r="L644" s="957">
        <f t="shared" si="350"/>
        <v>0</v>
      </c>
      <c r="M644" s="933">
        <f t="shared" ref="M644" si="353">G644*(100%-$H$3)</f>
        <v>5143</v>
      </c>
      <c r="N644" s="488">
        <f t="shared" si="352"/>
        <v>1694</v>
      </c>
      <c r="O644" s="935">
        <f t="shared" si="349"/>
        <v>0</v>
      </c>
      <c r="P644" s="537" t="s">
        <v>110</v>
      </c>
      <c r="Q644" s="528">
        <v>0.36199999999999999</v>
      </c>
      <c r="R644" s="503">
        <v>45</v>
      </c>
      <c r="S644" s="52"/>
      <c r="T644" s="74"/>
      <c r="U644" s="74"/>
      <c r="V644" s="74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52"/>
      <c r="AU644" s="52"/>
      <c r="AV644" s="52"/>
      <c r="AW644" s="52"/>
      <c r="AX644" s="52"/>
      <c r="AY644" s="52"/>
      <c r="AZ644" s="52"/>
      <c r="BA644" s="52"/>
    </row>
    <row r="645" spans="1:53" s="53" customFormat="1" ht="15" customHeight="1">
      <c r="A645" s="434" t="s">
        <v>1481</v>
      </c>
      <c r="B645" s="534" t="s">
        <v>709</v>
      </c>
      <c r="C645" s="839"/>
      <c r="D645" s="839"/>
      <c r="E645" s="780"/>
      <c r="F645" s="780"/>
      <c r="G645" s="866"/>
      <c r="H645" s="430">
        <v>3449</v>
      </c>
      <c r="I645" s="801"/>
      <c r="J645" s="673">
        <v>215300</v>
      </c>
      <c r="K645" s="944"/>
      <c r="L645" s="958"/>
      <c r="M645" s="934"/>
      <c r="N645" s="488">
        <f t="shared" si="352"/>
        <v>3449</v>
      </c>
      <c r="O645" s="936"/>
      <c r="P645" s="537" t="s">
        <v>394</v>
      </c>
      <c r="Q645" s="528">
        <v>0.3</v>
      </c>
      <c r="R645" s="504">
        <v>75</v>
      </c>
      <c r="S645" s="52"/>
      <c r="T645" s="74"/>
      <c r="U645" s="74"/>
      <c r="V645" s="74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52"/>
      <c r="AU645" s="52"/>
      <c r="AV645" s="52"/>
      <c r="AW645" s="52"/>
      <c r="AX645" s="52"/>
      <c r="AY645" s="52"/>
      <c r="AZ645" s="52"/>
      <c r="BA645" s="52"/>
    </row>
    <row r="646" spans="1:53" s="53" customFormat="1" ht="15" customHeight="1">
      <c r="A646" s="428" t="s">
        <v>1602</v>
      </c>
      <c r="B646" s="534" t="s">
        <v>926</v>
      </c>
      <c r="C646" s="733" t="s">
        <v>348</v>
      </c>
      <c r="D646" s="733" t="s">
        <v>461</v>
      </c>
      <c r="E646" s="780" t="s">
        <v>462</v>
      </c>
      <c r="F646" s="780" t="s">
        <v>377</v>
      </c>
      <c r="G646" s="865">
        <v>5785</v>
      </c>
      <c r="H646" s="430">
        <v>1694</v>
      </c>
      <c r="I646" s="799">
        <v>361100</v>
      </c>
      <c r="J646" s="673">
        <v>105800</v>
      </c>
      <c r="K646" s="943"/>
      <c r="L646" s="957">
        <f t="shared" si="350"/>
        <v>0</v>
      </c>
      <c r="M646" s="933">
        <f t="shared" ref="M646" si="354">G646*(100%-$H$3)</f>
        <v>5785</v>
      </c>
      <c r="N646" s="488">
        <f t="shared" si="352"/>
        <v>1694</v>
      </c>
      <c r="O646" s="935">
        <f t="shared" si="349"/>
        <v>0</v>
      </c>
      <c r="P646" s="537" t="s">
        <v>110</v>
      </c>
      <c r="Q646" s="528">
        <v>0.36199999999999999</v>
      </c>
      <c r="R646" s="503">
        <v>47</v>
      </c>
      <c r="S646" s="52"/>
      <c r="T646" s="74"/>
      <c r="U646" s="74"/>
      <c r="V646" s="74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52"/>
      <c r="AU646" s="52"/>
      <c r="AV646" s="52"/>
      <c r="AW646" s="52"/>
      <c r="AX646" s="52"/>
      <c r="AY646" s="52"/>
      <c r="AZ646" s="52"/>
      <c r="BA646" s="52"/>
    </row>
    <row r="647" spans="1:53" s="53" customFormat="1" ht="15" customHeight="1">
      <c r="A647" s="434" t="s">
        <v>1479</v>
      </c>
      <c r="B647" s="534" t="s">
        <v>724</v>
      </c>
      <c r="C647" s="839"/>
      <c r="D647" s="839"/>
      <c r="E647" s="780"/>
      <c r="F647" s="780"/>
      <c r="G647" s="866"/>
      <c r="H647" s="430">
        <v>4091</v>
      </c>
      <c r="I647" s="801"/>
      <c r="J647" s="673">
        <v>255300</v>
      </c>
      <c r="K647" s="944"/>
      <c r="L647" s="958"/>
      <c r="M647" s="934"/>
      <c r="N647" s="488">
        <f t="shared" si="352"/>
        <v>4091</v>
      </c>
      <c r="O647" s="936"/>
      <c r="P647" s="537" t="s">
        <v>394</v>
      </c>
      <c r="Q647" s="528">
        <v>0.3</v>
      </c>
      <c r="R647" s="504">
        <v>75</v>
      </c>
      <c r="S647" s="52"/>
      <c r="T647" s="74"/>
      <c r="U647" s="74"/>
      <c r="V647" s="74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52"/>
      <c r="AU647" s="52"/>
      <c r="AV647" s="52"/>
      <c r="AW647" s="52"/>
      <c r="AX647" s="52"/>
      <c r="AY647" s="52"/>
      <c r="AZ647" s="52"/>
      <c r="BA647" s="52"/>
    </row>
    <row r="648" spans="1:53" s="53" customFormat="1" ht="15" customHeight="1">
      <c r="A648" s="428" t="s">
        <v>1606</v>
      </c>
      <c r="B648" s="534" t="s">
        <v>926</v>
      </c>
      <c r="C648" s="733" t="s">
        <v>348</v>
      </c>
      <c r="D648" s="733" t="s">
        <v>461</v>
      </c>
      <c r="E648" s="780" t="s">
        <v>462</v>
      </c>
      <c r="F648" s="780" t="s">
        <v>377</v>
      </c>
      <c r="G648" s="865">
        <v>5724</v>
      </c>
      <c r="H648" s="430">
        <v>1694</v>
      </c>
      <c r="I648" s="799">
        <v>357300</v>
      </c>
      <c r="J648" s="673">
        <v>105800</v>
      </c>
      <c r="K648" s="943"/>
      <c r="L648" s="957">
        <f t="shared" si="350"/>
        <v>0</v>
      </c>
      <c r="M648" s="933">
        <f t="shared" ref="M648" si="355">G648*(100%-$H$3)</f>
        <v>5724</v>
      </c>
      <c r="N648" s="488">
        <f t="shared" si="352"/>
        <v>1694</v>
      </c>
      <c r="O648" s="935">
        <f t="shared" si="349"/>
        <v>0</v>
      </c>
      <c r="P648" s="537" t="s">
        <v>110</v>
      </c>
      <c r="Q648" s="528">
        <v>0.36199999999999999</v>
      </c>
      <c r="R648" s="503">
        <v>47</v>
      </c>
      <c r="S648" s="52"/>
      <c r="T648" s="74"/>
      <c r="U648" s="74"/>
      <c r="V648" s="74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52"/>
      <c r="AU648" s="52"/>
      <c r="AV648" s="52"/>
      <c r="AW648" s="52"/>
      <c r="AX648" s="52"/>
      <c r="AY648" s="52"/>
      <c r="AZ648" s="52"/>
      <c r="BA648" s="52"/>
    </row>
    <row r="649" spans="1:53" s="53" customFormat="1" ht="15" customHeight="1">
      <c r="A649" s="434" t="s">
        <v>1480</v>
      </c>
      <c r="B649" s="534" t="s">
        <v>1567</v>
      </c>
      <c r="C649" s="839"/>
      <c r="D649" s="839"/>
      <c r="E649" s="780"/>
      <c r="F649" s="780"/>
      <c r="G649" s="866"/>
      <c r="H649" s="430">
        <v>4030</v>
      </c>
      <c r="I649" s="801"/>
      <c r="J649" s="673">
        <v>251500</v>
      </c>
      <c r="K649" s="944"/>
      <c r="L649" s="958"/>
      <c r="M649" s="934"/>
      <c r="N649" s="488">
        <f t="shared" si="352"/>
        <v>4030</v>
      </c>
      <c r="O649" s="936"/>
      <c r="P649" s="537" t="s">
        <v>394</v>
      </c>
      <c r="Q649" s="528">
        <v>0.3</v>
      </c>
      <c r="R649" s="504">
        <v>75</v>
      </c>
      <c r="S649" s="52"/>
      <c r="T649" s="74"/>
      <c r="U649" s="74"/>
      <c r="V649" s="74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52"/>
      <c r="AU649" s="52"/>
      <c r="AV649" s="52"/>
      <c r="AW649" s="52"/>
      <c r="AX649" s="52"/>
      <c r="AY649" s="52"/>
      <c r="AZ649" s="52"/>
      <c r="BA649" s="52"/>
    </row>
    <row r="650" spans="1:53" s="53" customFormat="1" ht="15" customHeight="1">
      <c r="A650" s="428" t="s">
        <v>1645</v>
      </c>
      <c r="B650" s="534" t="s">
        <v>926</v>
      </c>
      <c r="C650" s="733" t="s">
        <v>348</v>
      </c>
      <c r="D650" s="733" t="s">
        <v>461</v>
      </c>
      <c r="E650" s="780" t="s">
        <v>462</v>
      </c>
      <c r="F650" s="780" t="s">
        <v>377</v>
      </c>
      <c r="G650" s="865">
        <v>5638</v>
      </c>
      <c r="H650" s="430">
        <v>1694</v>
      </c>
      <c r="I650" s="799">
        <v>352000</v>
      </c>
      <c r="J650" s="673">
        <v>105800</v>
      </c>
      <c r="K650" s="943"/>
      <c r="L650" s="957">
        <f t="shared" si="350"/>
        <v>0</v>
      </c>
      <c r="M650" s="933">
        <f t="shared" ref="M650" si="356">G650*(100%-$H$3)</f>
        <v>5638</v>
      </c>
      <c r="N650" s="488">
        <f t="shared" si="352"/>
        <v>1694</v>
      </c>
      <c r="O650" s="935">
        <f t="shared" si="349"/>
        <v>0</v>
      </c>
      <c r="P650" s="537" t="s">
        <v>110</v>
      </c>
      <c r="Q650" s="528">
        <v>0.36199999999999999</v>
      </c>
      <c r="R650" s="503">
        <v>47</v>
      </c>
      <c r="S650" s="52"/>
      <c r="T650" s="74"/>
      <c r="U650" s="74"/>
      <c r="V650" s="74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52"/>
      <c r="AU650" s="52"/>
      <c r="AV650" s="52"/>
      <c r="AW650" s="52"/>
      <c r="AX650" s="52"/>
      <c r="AY650" s="52"/>
      <c r="AZ650" s="52"/>
      <c r="BA650" s="52"/>
    </row>
    <row r="651" spans="1:53" s="53" customFormat="1" ht="15" customHeight="1">
      <c r="A651" s="434" t="s">
        <v>1481</v>
      </c>
      <c r="B651" s="534" t="s">
        <v>715</v>
      </c>
      <c r="C651" s="839"/>
      <c r="D651" s="839"/>
      <c r="E651" s="780"/>
      <c r="F651" s="780"/>
      <c r="G651" s="866"/>
      <c r="H651" s="430">
        <v>3944</v>
      </c>
      <c r="I651" s="801"/>
      <c r="J651" s="673">
        <v>246200</v>
      </c>
      <c r="K651" s="944"/>
      <c r="L651" s="958"/>
      <c r="M651" s="934"/>
      <c r="N651" s="488">
        <f t="shared" si="352"/>
        <v>3944</v>
      </c>
      <c r="O651" s="936"/>
      <c r="P651" s="537" t="s">
        <v>394</v>
      </c>
      <c r="Q651" s="528">
        <v>0.3</v>
      </c>
      <c r="R651" s="504">
        <v>75</v>
      </c>
      <c r="S651" s="52"/>
      <c r="T651" s="74"/>
      <c r="U651" s="74"/>
      <c r="V651" s="74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52"/>
      <c r="AU651" s="52"/>
      <c r="AV651" s="52"/>
      <c r="AW651" s="52"/>
      <c r="AX651" s="52"/>
      <c r="AY651" s="52"/>
      <c r="AZ651" s="52"/>
      <c r="BA651" s="52"/>
    </row>
    <row r="652" spans="1:53" s="7" customFormat="1" ht="15" customHeight="1">
      <c r="A652" s="428" t="s">
        <v>1603</v>
      </c>
      <c r="B652" s="534" t="s">
        <v>927</v>
      </c>
      <c r="C652" s="733" t="s">
        <v>351</v>
      </c>
      <c r="D652" s="699" t="s">
        <v>463</v>
      </c>
      <c r="E652" s="780" t="s">
        <v>53</v>
      </c>
      <c r="F652" s="780" t="s">
        <v>54</v>
      </c>
      <c r="G652" s="865">
        <v>6902</v>
      </c>
      <c r="H652" s="430">
        <v>2998</v>
      </c>
      <c r="I652" s="799">
        <v>430800</v>
      </c>
      <c r="J652" s="673">
        <v>187100</v>
      </c>
      <c r="K652" s="943"/>
      <c r="L652" s="957">
        <f t="shared" si="350"/>
        <v>0</v>
      </c>
      <c r="M652" s="933">
        <f t="shared" ref="M652" si="357">G652*(100%-$H$3)</f>
        <v>6902</v>
      </c>
      <c r="N652" s="488">
        <f t="shared" si="352"/>
        <v>2998</v>
      </c>
      <c r="O652" s="935">
        <f t="shared" si="349"/>
        <v>0</v>
      </c>
      <c r="P652" s="537" t="s">
        <v>110</v>
      </c>
      <c r="Q652" s="528">
        <v>0.36199999999999999</v>
      </c>
      <c r="R652" s="503">
        <v>45</v>
      </c>
      <c r="S652" s="47"/>
      <c r="T652" s="74"/>
      <c r="U652" s="74"/>
      <c r="V652" s="74"/>
      <c r="W652" s="47"/>
      <c r="X652" s="47"/>
      <c r="Y652" s="47"/>
      <c r="Z652" s="47"/>
      <c r="AA652" s="47"/>
      <c r="AB652" s="47"/>
      <c r="AC652" s="47"/>
      <c r="AD652" s="47"/>
      <c r="AE652" s="47"/>
      <c r="AF652" s="47"/>
      <c r="AG652" s="47"/>
      <c r="AH652" s="47"/>
      <c r="AI652" s="47"/>
      <c r="AJ652" s="47"/>
      <c r="AK652" s="47"/>
      <c r="AL652" s="47"/>
      <c r="AM652" s="47"/>
      <c r="AN652" s="47"/>
      <c r="AO652" s="47"/>
      <c r="AP652" s="47"/>
      <c r="AQ652" s="47"/>
      <c r="AR652" s="47"/>
      <c r="AS652" s="47"/>
      <c r="AT652" s="47"/>
      <c r="AU652" s="47"/>
      <c r="AV652" s="47"/>
      <c r="AW652" s="47"/>
      <c r="AX652" s="47"/>
      <c r="AY652" s="47"/>
      <c r="AZ652" s="47"/>
      <c r="BA652" s="47"/>
    </row>
    <row r="653" spans="1:53" s="7" customFormat="1" ht="15" customHeight="1">
      <c r="A653" s="434" t="s">
        <v>1479</v>
      </c>
      <c r="B653" s="534" t="s">
        <v>710</v>
      </c>
      <c r="C653" s="839"/>
      <c r="D653" s="847"/>
      <c r="E653" s="780"/>
      <c r="F653" s="780"/>
      <c r="G653" s="866"/>
      <c r="H653" s="430">
        <v>3904</v>
      </c>
      <c r="I653" s="801"/>
      <c r="J653" s="673">
        <v>243700</v>
      </c>
      <c r="K653" s="944"/>
      <c r="L653" s="958"/>
      <c r="M653" s="934"/>
      <c r="N653" s="488">
        <f t="shared" si="352"/>
        <v>3904</v>
      </c>
      <c r="O653" s="936"/>
      <c r="P653" s="537" t="s">
        <v>394</v>
      </c>
      <c r="Q653" s="528">
        <v>0.3</v>
      </c>
      <c r="R653" s="504">
        <v>75</v>
      </c>
      <c r="S653" s="47"/>
      <c r="T653" s="74"/>
      <c r="U653" s="74"/>
      <c r="V653" s="74"/>
      <c r="W653" s="47"/>
      <c r="X653" s="47"/>
      <c r="Y653" s="47"/>
      <c r="Z653" s="47"/>
      <c r="AA653" s="47"/>
      <c r="AB653" s="47"/>
      <c r="AC653" s="47"/>
      <c r="AD653" s="47"/>
      <c r="AE653" s="47"/>
      <c r="AF653" s="47"/>
      <c r="AG653" s="47"/>
      <c r="AH653" s="47"/>
      <c r="AI653" s="47"/>
      <c r="AJ653" s="47"/>
      <c r="AK653" s="47"/>
      <c r="AL653" s="47"/>
      <c r="AM653" s="47"/>
      <c r="AN653" s="47"/>
      <c r="AO653" s="47"/>
      <c r="AP653" s="47"/>
      <c r="AQ653" s="47"/>
      <c r="AR653" s="47"/>
      <c r="AS653" s="47"/>
      <c r="AT653" s="47"/>
      <c r="AU653" s="47"/>
      <c r="AV653" s="47"/>
      <c r="AW653" s="47"/>
      <c r="AX653" s="47"/>
      <c r="AY653" s="47"/>
      <c r="AZ653" s="47"/>
      <c r="BA653" s="47"/>
    </row>
    <row r="654" spans="1:53" s="7" customFormat="1" ht="15" customHeight="1">
      <c r="A654" s="428" t="s">
        <v>1607</v>
      </c>
      <c r="B654" s="534" t="s">
        <v>927</v>
      </c>
      <c r="C654" s="733" t="s">
        <v>351</v>
      </c>
      <c r="D654" s="699" t="s">
        <v>463</v>
      </c>
      <c r="E654" s="780" t="s">
        <v>53</v>
      </c>
      <c r="F654" s="780" t="s">
        <v>54</v>
      </c>
      <c r="G654" s="865">
        <v>6841</v>
      </c>
      <c r="H654" s="430">
        <v>2998</v>
      </c>
      <c r="I654" s="799">
        <v>427000</v>
      </c>
      <c r="J654" s="673">
        <v>187100</v>
      </c>
      <c r="K654" s="943"/>
      <c r="L654" s="957">
        <f t="shared" si="350"/>
        <v>0</v>
      </c>
      <c r="M654" s="933">
        <f t="shared" ref="M654" si="358">G654*(100%-$H$3)</f>
        <v>6841</v>
      </c>
      <c r="N654" s="488">
        <f t="shared" si="352"/>
        <v>2998</v>
      </c>
      <c r="O654" s="935">
        <f t="shared" si="349"/>
        <v>0</v>
      </c>
      <c r="P654" s="537" t="s">
        <v>110</v>
      </c>
      <c r="Q654" s="528">
        <v>0.36199999999999999</v>
      </c>
      <c r="R654" s="503">
        <v>45</v>
      </c>
      <c r="S654" s="47"/>
      <c r="T654" s="74"/>
      <c r="U654" s="74"/>
      <c r="V654" s="74"/>
      <c r="W654" s="47"/>
      <c r="X654" s="47"/>
      <c r="Y654" s="47"/>
      <c r="Z654" s="47"/>
      <c r="AA654" s="47"/>
      <c r="AB654" s="47"/>
      <c r="AC654" s="47"/>
      <c r="AD654" s="47"/>
      <c r="AE654" s="47"/>
      <c r="AF654" s="47"/>
      <c r="AG654" s="47"/>
      <c r="AH654" s="47"/>
      <c r="AI654" s="47"/>
      <c r="AJ654" s="47"/>
      <c r="AK654" s="47"/>
      <c r="AL654" s="47"/>
      <c r="AM654" s="47"/>
      <c r="AN654" s="47"/>
      <c r="AO654" s="47"/>
      <c r="AP654" s="47"/>
      <c r="AQ654" s="47"/>
      <c r="AR654" s="47"/>
      <c r="AS654" s="47"/>
      <c r="AT654" s="47"/>
      <c r="AU654" s="47"/>
      <c r="AV654" s="47"/>
      <c r="AW654" s="47"/>
      <c r="AX654" s="47"/>
      <c r="AY654" s="47"/>
      <c r="AZ654" s="47"/>
      <c r="BA654" s="47"/>
    </row>
    <row r="655" spans="1:53" s="7" customFormat="1" ht="15" customHeight="1">
      <c r="A655" s="434" t="s">
        <v>1480</v>
      </c>
      <c r="B655" s="534" t="s">
        <v>1588</v>
      </c>
      <c r="C655" s="839"/>
      <c r="D655" s="847"/>
      <c r="E655" s="780"/>
      <c r="F655" s="780"/>
      <c r="G655" s="866"/>
      <c r="H655" s="430">
        <v>3843</v>
      </c>
      <c r="I655" s="801"/>
      <c r="J655" s="673">
        <v>239900</v>
      </c>
      <c r="K655" s="944"/>
      <c r="L655" s="958"/>
      <c r="M655" s="934"/>
      <c r="N655" s="488">
        <f t="shared" si="352"/>
        <v>3843</v>
      </c>
      <c r="O655" s="936"/>
      <c r="P655" s="537" t="s">
        <v>394</v>
      </c>
      <c r="Q655" s="528">
        <v>0.3</v>
      </c>
      <c r="R655" s="504">
        <v>75</v>
      </c>
      <c r="S655" s="47"/>
      <c r="T655" s="74"/>
      <c r="U655" s="74"/>
      <c r="V655" s="74"/>
      <c r="W655" s="47"/>
      <c r="X655" s="47"/>
      <c r="Y655" s="47"/>
      <c r="Z655" s="47"/>
      <c r="AA655" s="47"/>
      <c r="AB655" s="47"/>
      <c r="AC655" s="47"/>
      <c r="AD655" s="47"/>
      <c r="AE655" s="47"/>
      <c r="AF655" s="47"/>
      <c r="AG655" s="47"/>
      <c r="AH655" s="47"/>
      <c r="AI655" s="47"/>
      <c r="AJ655" s="47"/>
      <c r="AK655" s="47"/>
      <c r="AL655" s="47"/>
      <c r="AM655" s="47"/>
      <c r="AN655" s="47"/>
      <c r="AO655" s="47"/>
      <c r="AP655" s="47"/>
      <c r="AQ655" s="47"/>
      <c r="AR655" s="47"/>
      <c r="AS655" s="47"/>
      <c r="AT655" s="47"/>
      <c r="AU655" s="47"/>
      <c r="AV655" s="47"/>
      <c r="AW655" s="47"/>
      <c r="AX655" s="47"/>
      <c r="AY655" s="47"/>
      <c r="AZ655" s="47"/>
      <c r="BA655" s="47"/>
    </row>
    <row r="656" spans="1:53" s="7" customFormat="1" ht="15" customHeight="1">
      <c r="A656" s="428" t="s">
        <v>1611</v>
      </c>
      <c r="B656" s="534" t="s">
        <v>927</v>
      </c>
      <c r="C656" s="733" t="s">
        <v>351</v>
      </c>
      <c r="D656" s="699" t="s">
        <v>463</v>
      </c>
      <c r="E656" s="780" t="s">
        <v>53</v>
      </c>
      <c r="F656" s="780" t="s">
        <v>54</v>
      </c>
      <c r="G656" s="865">
        <v>6755</v>
      </c>
      <c r="H656" s="430">
        <v>2998</v>
      </c>
      <c r="I656" s="799">
        <v>421600</v>
      </c>
      <c r="J656" s="673">
        <v>187100</v>
      </c>
      <c r="K656" s="943"/>
      <c r="L656" s="957">
        <f t="shared" si="350"/>
        <v>0</v>
      </c>
      <c r="M656" s="933">
        <f t="shared" ref="M656" si="359">G656*(100%-$H$3)</f>
        <v>6755</v>
      </c>
      <c r="N656" s="488">
        <f t="shared" si="352"/>
        <v>2998</v>
      </c>
      <c r="O656" s="935">
        <f t="shared" si="349"/>
        <v>0</v>
      </c>
      <c r="P656" s="537" t="s">
        <v>110</v>
      </c>
      <c r="Q656" s="528">
        <v>0.36199999999999999</v>
      </c>
      <c r="R656" s="503">
        <v>45</v>
      </c>
      <c r="S656" s="47"/>
      <c r="T656" s="74"/>
      <c r="U656" s="74"/>
      <c r="V656" s="74"/>
      <c r="W656" s="47"/>
      <c r="X656" s="47"/>
      <c r="Y656" s="47"/>
      <c r="Z656" s="47"/>
      <c r="AA656" s="47"/>
      <c r="AB656" s="47"/>
      <c r="AC656" s="47"/>
      <c r="AD656" s="47"/>
      <c r="AE656" s="47"/>
      <c r="AF656" s="47"/>
      <c r="AG656" s="47"/>
      <c r="AH656" s="47"/>
      <c r="AI656" s="47"/>
      <c r="AJ656" s="47"/>
      <c r="AK656" s="47"/>
      <c r="AL656" s="47"/>
      <c r="AM656" s="47"/>
      <c r="AN656" s="47"/>
      <c r="AO656" s="47"/>
      <c r="AP656" s="47"/>
      <c r="AQ656" s="47"/>
      <c r="AR656" s="47"/>
      <c r="AS656" s="47"/>
      <c r="AT656" s="47"/>
      <c r="AU656" s="47"/>
      <c r="AV656" s="47"/>
      <c r="AW656" s="47"/>
      <c r="AX656" s="47"/>
      <c r="AY656" s="47"/>
      <c r="AZ656" s="47"/>
      <c r="BA656" s="47"/>
    </row>
    <row r="657" spans="1:58" s="7" customFormat="1" ht="15" customHeight="1">
      <c r="A657" s="434" t="s">
        <v>1481</v>
      </c>
      <c r="B657" s="534" t="s">
        <v>711</v>
      </c>
      <c r="C657" s="839"/>
      <c r="D657" s="847"/>
      <c r="E657" s="780"/>
      <c r="F657" s="780"/>
      <c r="G657" s="866"/>
      <c r="H657" s="430">
        <v>3757</v>
      </c>
      <c r="I657" s="801"/>
      <c r="J657" s="673">
        <v>234500</v>
      </c>
      <c r="K657" s="944"/>
      <c r="L657" s="956"/>
      <c r="M657" s="934"/>
      <c r="N657" s="488">
        <f t="shared" si="352"/>
        <v>3757</v>
      </c>
      <c r="O657" s="936"/>
      <c r="P657" s="537" t="s">
        <v>394</v>
      </c>
      <c r="Q657" s="528">
        <v>0.3</v>
      </c>
      <c r="R657" s="504">
        <v>75</v>
      </c>
      <c r="S657" s="47"/>
      <c r="T657" s="74"/>
      <c r="U657" s="74"/>
      <c r="V657" s="74"/>
      <c r="W657" s="47"/>
      <c r="X657" s="47"/>
      <c r="Y657" s="47"/>
      <c r="Z657" s="47"/>
      <c r="AA657" s="47"/>
      <c r="AB657" s="47"/>
      <c r="AC657" s="47"/>
      <c r="AD657" s="47"/>
      <c r="AE657" s="47"/>
      <c r="AF657" s="47"/>
      <c r="AG657" s="47"/>
      <c r="AH657" s="47"/>
      <c r="AI657" s="47"/>
      <c r="AJ657" s="47"/>
      <c r="AK657" s="47"/>
      <c r="AL657" s="47"/>
      <c r="AM657" s="47"/>
      <c r="AN657" s="47"/>
      <c r="AO657" s="47"/>
      <c r="AP657" s="47"/>
      <c r="AQ657" s="47"/>
      <c r="AR657" s="47"/>
      <c r="AS657" s="47"/>
      <c r="AT657" s="47"/>
      <c r="AU657" s="47"/>
      <c r="AV657" s="47"/>
      <c r="AW657" s="47"/>
      <c r="AX657" s="47"/>
      <c r="AY657" s="47"/>
      <c r="AZ657" s="47"/>
      <c r="BA657" s="47"/>
    </row>
    <row r="658" spans="1:58" s="53" customFormat="1" ht="15" customHeight="1">
      <c r="A658" s="428" t="s">
        <v>1604</v>
      </c>
      <c r="B658" s="534" t="s">
        <v>927</v>
      </c>
      <c r="C658" s="733" t="s">
        <v>351</v>
      </c>
      <c r="D658" s="699" t="s">
        <v>463</v>
      </c>
      <c r="E658" s="780" t="s">
        <v>53</v>
      </c>
      <c r="F658" s="780" t="s">
        <v>54</v>
      </c>
      <c r="G658" s="865">
        <v>7444</v>
      </c>
      <c r="H658" s="430">
        <v>2998</v>
      </c>
      <c r="I658" s="799">
        <v>464600</v>
      </c>
      <c r="J658" s="673">
        <v>187100</v>
      </c>
      <c r="K658" s="943"/>
      <c r="L658" s="954">
        <f t="shared" si="350"/>
        <v>0</v>
      </c>
      <c r="M658" s="933">
        <f t="shared" ref="M658" si="360">G658*(100%-$H$3)</f>
        <v>7444</v>
      </c>
      <c r="N658" s="488">
        <f t="shared" si="352"/>
        <v>2998</v>
      </c>
      <c r="O658" s="935">
        <f t="shared" si="349"/>
        <v>0</v>
      </c>
      <c r="P658" s="537" t="s">
        <v>110</v>
      </c>
      <c r="Q658" s="528">
        <v>0.36199999999999999</v>
      </c>
      <c r="R658" s="503">
        <v>47</v>
      </c>
      <c r="S658" s="52"/>
      <c r="T658" s="74"/>
      <c r="U658" s="74"/>
      <c r="V658" s="74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52"/>
      <c r="AU658" s="52"/>
      <c r="AV658" s="52"/>
      <c r="AW658" s="52"/>
      <c r="AX658" s="52"/>
      <c r="AY658" s="52"/>
      <c r="AZ658" s="52"/>
      <c r="BA658" s="52"/>
    </row>
    <row r="659" spans="1:58" s="53" customFormat="1" ht="15" customHeight="1">
      <c r="A659" s="434" t="s">
        <v>1479</v>
      </c>
      <c r="B659" s="534" t="s">
        <v>716</v>
      </c>
      <c r="C659" s="839"/>
      <c r="D659" s="847"/>
      <c r="E659" s="780"/>
      <c r="F659" s="780"/>
      <c r="G659" s="866"/>
      <c r="H659" s="430">
        <v>4446</v>
      </c>
      <c r="I659" s="801"/>
      <c r="J659" s="673">
        <v>277500</v>
      </c>
      <c r="K659" s="944"/>
      <c r="L659" s="956"/>
      <c r="M659" s="934"/>
      <c r="N659" s="488">
        <f t="shared" si="352"/>
        <v>4446</v>
      </c>
      <c r="O659" s="936"/>
      <c r="P659" s="537" t="s">
        <v>394</v>
      </c>
      <c r="Q659" s="528">
        <v>0.3</v>
      </c>
      <c r="R659" s="504">
        <v>75</v>
      </c>
      <c r="S659" s="52"/>
      <c r="T659" s="74"/>
      <c r="U659" s="74"/>
      <c r="V659" s="74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52"/>
      <c r="AU659" s="52"/>
      <c r="AV659" s="52"/>
      <c r="AW659" s="52"/>
      <c r="AX659" s="52"/>
      <c r="AY659" s="52"/>
      <c r="AZ659" s="52"/>
      <c r="BA659" s="52"/>
    </row>
    <row r="660" spans="1:58" s="53" customFormat="1" ht="15" customHeight="1">
      <c r="A660" s="428" t="s">
        <v>1608</v>
      </c>
      <c r="B660" s="534" t="s">
        <v>927</v>
      </c>
      <c r="C660" s="733" t="s">
        <v>351</v>
      </c>
      <c r="D660" s="699" t="s">
        <v>463</v>
      </c>
      <c r="E660" s="780" t="s">
        <v>53</v>
      </c>
      <c r="F660" s="780" t="s">
        <v>54</v>
      </c>
      <c r="G660" s="865">
        <v>7383</v>
      </c>
      <c r="H660" s="430">
        <v>2998</v>
      </c>
      <c r="I660" s="799">
        <v>460800</v>
      </c>
      <c r="J660" s="673">
        <v>187100</v>
      </c>
      <c r="K660" s="943"/>
      <c r="L660" s="954">
        <f t="shared" si="350"/>
        <v>0</v>
      </c>
      <c r="M660" s="933">
        <f t="shared" ref="M660" si="361">G660*(100%-$H$3)</f>
        <v>7383</v>
      </c>
      <c r="N660" s="488">
        <f t="shared" si="352"/>
        <v>2998</v>
      </c>
      <c r="O660" s="935">
        <f t="shared" si="349"/>
        <v>0</v>
      </c>
      <c r="P660" s="537" t="s">
        <v>110</v>
      </c>
      <c r="Q660" s="528">
        <v>0.36199999999999999</v>
      </c>
      <c r="R660" s="503">
        <v>47</v>
      </c>
      <c r="S660" s="52"/>
      <c r="T660" s="74"/>
      <c r="U660" s="74"/>
      <c r="V660" s="74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52"/>
      <c r="AU660" s="52"/>
      <c r="AV660" s="52"/>
      <c r="AW660" s="52"/>
      <c r="AX660" s="52"/>
      <c r="AY660" s="52"/>
      <c r="AZ660" s="52"/>
      <c r="BA660" s="52"/>
    </row>
    <row r="661" spans="1:58" s="53" customFormat="1" ht="15" customHeight="1">
      <c r="A661" s="434" t="s">
        <v>1480</v>
      </c>
      <c r="B661" s="534" t="s">
        <v>1609</v>
      </c>
      <c r="C661" s="839"/>
      <c r="D661" s="847"/>
      <c r="E661" s="780"/>
      <c r="F661" s="780"/>
      <c r="G661" s="866"/>
      <c r="H661" s="430">
        <v>4385</v>
      </c>
      <c r="I661" s="801"/>
      <c r="J661" s="673">
        <v>273700</v>
      </c>
      <c r="K661" s="944"/>
      <c r="L661" s="956"/>
      <c r="M661" s="934"/>
      <c r="N661" s="488">
        <f t="shared" si="352"/>
        <v>4385</v>
      </c>
      <c r="O661" s="936"/>
      <c r="P661" s="537" t="s">
        <v>394</v>
      </c>
      <c r="Q661" s="528">
        <v>0.3</v>
      </c>
      <c r="R661" s="504">
        <v>75</v>
      </c>
      <c r="S661" s="52"/>
      <c r="T661" s="74"/>
      <c r="U661" s="74"/>
      <c r="V661" s="74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52"/>
      <c r="AU661" s="52"/>
      <c r="AV661" s="52"/>
      <c r="AW661" s="52"/>
      <c r="AX661" s="52"/>
      <c r="AY661" s="52"/>
      <c r="AZ661" s="52"/>
      <c r="BA661" s="52"/>
    </row>
    <row r="662" spans="1:58" s="53" customFormat="1" ht="15" customHeight="1">
      <c r="A662" s="428" t="s">
        <v>1612</v>
      </c>
      <c r="B662" s="534" t="s">
        <v>927</v>
      </c>
      <c r="C662" s="733" t="s">
        <v>351</v>
      </c>
      <c r="D662" s="699" t="s">
        <v>463</v>
      </c>
      <c r="E662" s="780" t="s">
        <v>53</v>
      </c>
      <c r="F662" s="780" t="s">
        <v>54</v>
      </c>
      <c r="G662" s="865">
        <v>7297</v>
      </c>
      <c r="H662" s="430">
        <v>2998</v>
      </c>
      <c r="I662" s="799">
        <v>455400</v>
      </c>
      <c r="J662" s="673">
        <v>187100</v>
      </c>
      <c r="K662" s="943"/>
      <c r="L662" s="954">
        <f t="shared" si="350"/>
        <v>0</v>
      </c>
      <c r="M662" s="933">
        <f t="shared" ref="M662" si="362">G662*(100%-$H$3)</f>
        <v>7297</v>
      </c>
      <c r="N662" s="488">
        <f t="shared" si="352"/>
        <v>2998</v>
      </c>
      <c r="O662" s="935">
        <f t="shared" si="349"/>
        <v>0</v>
      </c>
      <c r="P662" s="537" t="s">
        <v>110</v>
      </c>
      <c r="Q662" s="528">
        <v>0.36199999999999999</v>
      </c>
      <c r="R662" s="503">
        <v>47</v>
      </c>
      <c r="S662" s="52"/>
      <c r="T662" s="74"/>
      <c r="U662" s="74"/>
      <c r="V662" s="74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52"/>
      <c r="AU662" s="52"/>
      <c r="AV662" s="52"/>
      <c r="AW662" s="52"/>
      <c r="AX662" s="52"/>
      <c r="AY662" s="52"/>
      <c r="AZ662" s="52"/>
      <c r="BA662" s="52"/>
    </row>
    <row r="663" spans="1:58" s="53" customFormat="1" ht="15" customHeight="1">
      <c r="A663" s="434" t="s">
        <v>1481</v>
      </c>
      <c r="B663" s="534" t="s">
        <v>717</v>
      </c>
      <c r="C663" s="839"/>
      <c r="D663" s="847"/>
      <c r="E663" s="780"/>
      <c r="F663" s="780"/>
      <c r="G663" s="866"/>
      <c r="H663" s="430">
        <v>4299</v>
      </c>
      <c r="I663" s="801"/>
      <c r="J663" s="673">
        <v>268300</v>
      </c>
      <c r="K663" s="944"/>
      <c r="L663" s="956"/>
      <c r="M663" s="934"/>
      <c r="N663" s="488">
        <f t="shared" si="352"/>
        <v>4299</v>
      </c>
      <c r="O663" s="936"/>
      <c r="P663" s="537" t="s">
        <v>394</v>
      </c>
      <c r="Q663" s="528">
        <v>0.3</v>
      </c>
      <c r="R663" s="504">
        <v>75</v>
      </c>
      <c r="S663" s="52"/>
      <c r="T663" s="74"/>
      <c r="U663" s="74"/>
      <c r="V663" s="74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52"/>
      <c r="AU663" s="52"/>
      <c r="AV663" s="52"/>
      <c r="AW663" s="52"/>
      <c r="AX663" s="52"/>
      <c r="AY663" s="52"/>
      <c r="AZ663" s="52"/>
      <c r="BA663" s="52"/>
    </row>
    <row r="664" spans="1:58" ht="30" customHeight="1">
      <c r="A664" s="564" t="s">
        <v>1666</v>
      </c>
      <c r="B664" s="519"/>
      <c r="C664" s="519"/>
      <c r="D664" s="519"/>
      <c r="E664" s="520"/>
      <c r="F664" s="521"/>
      <c r="G664" s="521"/>
      <c r="H664" s="520"/>
      <c r="I664" s="520"/>
      <c r="J664" s="520"/>
      <c r="K664" s="520"/>
      <c r="L664" s="520"/>
      <c r="M664" s="520"/>
      <c r="N664" s="520"/>
      <c r="O664" s="520"/>
      <c r="P664" s="520"/>
      <c r="Q664" s="520"/>
      <c r="R664" s="520"/>
      <c r="V664" s="74"/>
      <c r="W664" s="74"/>
      <c r="X664" s="74"/>
    </row>
    <row r="665" spans="1:58" s="67" customFormat="1" ht="15" customHeight="1">
      <c r="A665" s="562" t="s">
        <v>1478</v>
      </c>
      <c r="B665" s="84"/>
      <c r="C665" s="85"/>
      <c r="D665" s="85"/>
      <c r="E665" s="85"/>
      <c r="F665" s="85"/>
      <c r="G665" s="86"/>
      <c r="H665" s="86"/>
      <c r="I665" s="86"/>
      <c r="J665" s="86"/>
      <c r="K665" s="87"/>
      <c r="L665" s="88"/>
      <c r="M665" s="89"/>
      <c r="N665" s="90"/>
      <c r="O665" s="91"/>
      <c r="P665" s="236"/>
      <c r="Q665" s="87"/>
      <c r="R665" s="248"/>
      <c r="S665" s="66"/>
      <c r="T665" s="66"/>
      <c r="U665" s="66"/>
      <c r="V665" s="74"/>
      <c r="W665" s="74"/>
      <c r="X665" s="74"/>
      <c r="Y665" s="66"/>
      <c r="Z665" s="66"/>
      <c r="AA665" s="66"/>
      <c r="AB665" s="66"/>
      <c r="AC665" s="66"/>
      <c r="AD665" s="66"/>
      <c r="AE665" s="66"/>
      <c r="AF665" s="66"/>
      <c r="AG665" s="66"/>
      <c r="AH665" s="66"/>
      <c r="AI665" s="66"/>
      <c r="AJ665" s="66"/>
      <c r="AK665" s="66"/>
      <c r="AL665" s="66"/>
      <c r="AM665" s="66"/>
      <c r="AN665" s="66"/>
      <c r="AO665" s="66"/>
      <c r="AP665" s="66"/>
      <c r="AQ665" s="66"/>
      <c r="AR665" s="66"/>
      <c r="AS665" s="66"/>
      <c r="AT665" s="66"/>
      <c r="AU665" s="66"/>
      <c r="AV665" s="66"/>
      <c r="AW665" s="66"/>
      <c r="AX665" s="66"/>
      <c r="AY665" s="66"/>
      <c r="AZ665" s="66"/>
      <c r="BA665" s="66"/>
      <c r="BB665" s="66"/>
      <c r="BC665" s="66"/>
      <c r="BD665" s="66"/>
      <c r="BE665" s="66"/>
      <c r="BF665" s="66"/>
    </row>
    <row r="666" spans="1:58" s="67" customFormat="1">
      <c r="A666" s="770" t="s">
        <v>291</v>
      </c>
      <c r="B666" s="1009"/>
      <c r="C666" s="1009"/>
      <c r="D666" s="1009"/>
      <c r="E666" s="1009"/>
      <c r="F666" s="1009"/>
      <c r="G666" s="1009"/>
      <c r="H666" s="1009"/>
      <c r="I666" s="1009"/>
      <c r="J666" s="1009"/>
      <c r="K666" s="1009"/>
      <c r="L666" s="1009"/>
      <c r="M666" s="1009"/>
      <c r="N666" s="1009"/>
      <c r="O666" s="1009"/>
      <c r="P666" s="1009"/>
      <c r="Q666" s="1009"/>
      <c r="R666" s="1010"/>
      <c r="S666" s="66"/>
      <c r="T666" s="66"/>
      <c r="U666" s="66"/>
      <c r="V666" s="66"/>
      <c r="W666" s="66"/>
      <c r="X666" s="66"/>
      <c r="Y666" s="66"/>
      <c r="Z666" s="66"/>
      <c r="AA666" s="66"/>
      <c r="AB666" s="66"/>
      <c r="AC666" s="66"/>
      <c r="AD666" s="66"/>
      <c r="AE666" s="66"/>
      <c r="AF666" s="66"/>
      <c r="AG666" s="66"/>
      <c r="AH666" s="66"/>
      <c r="AI666" s="66"/>
      <c r="AJ666" s="66"/>
      <c r="AK666" s="66"/>
      <c r="AL666" s="66"/>
      <c r="AM666" s="66"/>
      <c r="AN666" s="66"/>
      <c r="AO666" s="66"/>
      <c r="AP666" s="66"/>
      <c r="AQ666" s="66"/>
      <c r="AR666" s="66"/>
      <c r="AS666" s="66"/>
      <c r="AT666" s="66"/>
      <c r="AU666" s="66"/>
      <c r="AV666" s="66"/>
      <c r="AW666" s="66"/>
      <c r="AX666" s="66"/>
      <c r="AY666" s="66"/>
      <c r="AZ666" s="66"/>
      <c r="BA666" s="66"/>
      <c r="BB666" s="66"/>
      <c r="BC666" s="66"/>
      <c r="BD666" s="66"/>
      <c r="BE666" s="66"/>
      <c r="BF666" s="66"/>
    </row>
    <row r="667" spans="1:58" s="67" customFormat="1">
      <c r="A667" s="767"/>
      <c r="B667" s="768"/>
      <c r="C667" s="768"/>
      <c r="D667" s="768"/>
      <c r="E667" s="768"/>
      <c r="F667" s="768"/>
      <c r="G667" s="768"/>
      <c r="H667" s="768"/>
      <c r="I667" s="768"/>
      <c r="J667" s="768"/>
      <c r="K667" s="768"/>
      <c r="L667" s="768"/>
      <c r="M667" s="768"/>
      <c r="N667" s="768"/>
      <c r="O667" s="768"/>
      <c r="P667" s="768"/>
      <c r="Q667" s="768"/>
      <c r="R667" s="769"/>
      <c r="S667" s="66"/>
      <c r="T667" s="66"/>
      <c r="U667" s="66"/>
      <c r="V667" s="66"/>
      <c r="W667" s="66"/>
      <c r="X667" s="66"/>
      <c r="Y667" s="66"/>
      <c r="Z667" s="66"/>
      <c r="AA667" s="66"/>
      <c r="AB667" s="66"/>
      <c r="AC667" s="66"/>
      <c r="AD667" s="66"/>
      <c r="AE667" s="66"/>
      <c r="AF667" s="66"/>
      <c r="AG667" s="66"/>
      <c r="AH667" s="66"/>
      <c r="AI667" s="66"/>
      <c r="AJ667" s="66"/>
      <c r="AK667" s="66"/>
      <c r="AL667" s="66"/>
      <c r="AM667" s="66"/>
      <c r="AN667" s="66"/>
      <c r="AO667" s="66"/>
      <c r="AP667" s="66"/>
      <c r="AQ667" s="66"/>
      <c r="AR667" s="66"/>
      <c r="AS667" s="66"/>
      <c r="AT667" s="66"/>
      <c r="AU667" s="66"/>
      <c r="AV667" s="66"/>
      <c r="AW667" s="66"/>
      <c r="AX667" s="66"/>
      <c r="AY667" s="66"/>
      <c r="AZ667" s="66"/>
      <c r="BA667" s="66"/>
      <c r="BB667" s="66"/>
      <c r="BC667" s="66"/>
      <c r="BD667" s="66"/>
      <c r="BE667" s="66"/>
      <c r="BF667" s="66"/>
    </row>
    <row r="668" spans="1:58" s="67" customFormat="1">
      <c r="A668" s="764" t="s">
        <v>201</v>
      </c>
      <c r="B668" s="1004"/>
      <c r="C668" s="1004"/>
      <c r="D668" s="1004"/>
      <c r="E668" s="1004"/>
      <c r="F668" s="1004"/>
      <c r="G668" s="1004"/>
      <c r="H668" s="1004"/>
      <c r="I668" s="1004"/>
      <c r="J668" s="1004"/>
      <c r="K668" s="1004"/>
      <c r="L668" s="1004"/>
      <c r="M668" s="1004"/>
      <c r="N668" s="1004"/>
      <c r="O668" s="1004"/>
      <c r="P668" s="1004"/>
      <c r="Q668" s="1004"/>
      <c r="R668" s="766"/>
      <c r="S668" s="66"/>
      <c r="T668" s="66"/>
      <c r="U668" s="66"/>
      <c r="V668" s="66"/>
      <c r="W668" s="66"/>
      <c r="X668" s="66"/>
      <c r="Y668" s="66"/>
      <c r="Z668" s="66"/>
      <c r="AA668" s="66"/>
      <c r="AB668" s="66"/>
      <c r="AC668" s="66"/>
      <c r="AD668" s="66"/>
      <c r="AE668" s="66"/>
      <c r="AF668" s="66"/>
      <c r="AG668" s="66"/>
      <c r="AH668" s="66"/>
      <c r="AI668" s="66"/>
      <c r="AJ668" s="66"/>
      <c r="AK668" s="66"/>
      <c r="AL668" s="66"/>
      <c r="AM668" s="66"/>
      <c r="AN668" s="66"/>
      <c r="AO668" s="66"/>
      <c r="AP668" s="66"/>
      <c r="AQ668" s="66"/>
      <c r="AR668" s="66"/>
      <c r="AS668" s="66"/>
      <c r="AT668" s="66"/>
      <c r="AU668" s="66"/>
      <c r="AV668" s="66"/>
      <c r="AW668" s="66"/>
      <c r="AX668" s="66"/>
      <c r="AY668" s="66"/>
      <c r="AZ668" s="66"/>
      <c r="BA668" s="66"/>
      <c r="BB668" s="66"/>
      <c r="BC668" s="66"/>
      <c r="BD668" s="66"/>
      <c r="BE668" s="66"/>
      <c r="BF668" s="66"/>
    </row>
    <row r="669" spans="1:58" s="67" customFormat="1">
      <c r="A669" s="764" t="s">
        <v>293</v>
      </c>
      <c r="B669" s="1004"/>
      <c r="C669" s="1004"/>
      <c r="D669" s="1004"/>
      <c r="E669" s="1004"/>
      <c r="F669" s="1004"/>
      <c r="G669" s="1004"/>
      <c r="H669" s="1004"/>
      <c r="I669" s="1004"/>
      <c r="J669" s="1004"/>
      <c r="K669" s="1004"/>
      <c r="L669" s="1004"/>
      <c r="M669" s="1004"/>
      <c r="N669" s="1004"/>
      <c r="O669" s="1004"/>
      <c r="P669" s="1004"/>
      <c r="Q669" s="1004"/>
      <c r="R669" s="766"/>
      <c r="S669" s="66"/>
      <c r="T669" s="66"/>
      <c r="U669" s="66"/>
      <c r="V669" s="66"/>
      <c r="W669" s="66"/>
      <c r="X669" s="66"/>
      <c r="Y669" s="66"/>
      <c r="Z669" s="66"/>
      <c r="AA669" s="66"/>
      <c r="AB669" s="66"/>
      <c r="AC669" s="66"/>
      <c r="AD669" s="66"/>
      <c r="AE669" s="66"/>
      <c r="AF669" s="66"/>
      <c r="AG669" s="66"/>
      <c r="AH669" s="66"/>
      <c r="AI669" s="66"/>
      <c r="AJ669" s="66"/>
      <c r="AK669" s="66"/>
      <c r="AL669" s="66"/>
      <c r="AM669" s="66"/>
      <c r="AN669" s="66"/>
      <c r="AO669" s="66"/>
      <c r="AP669" s="66"/>
      <c r="AQ669" s="66"/>
      <c r="AR669" s="66"/>
      <c r="AS669" s="66"/>
      <c r="AT669" s="66"/>
      <c r="AU669" s="66"/>
      <c r="AV669" s="66"/>
      <c r="AW669" s="66"/>
      <c r="AX669" s="66"/>
      <c r="AY669" s="66"/>
      <c r="AZ669" s="66"/>
      <c r="BA669" s="66"/>
      <c r="BB669" s="66"/>
      <c r="BC669" s="66"/>
      <c r="BD669" s="66"/>
      <c r="BE669" s="66"/>
      <c r="BF669" s="66"/>
    </row>
    <row r="670" spans="1:58" s="67" customFormat="1" ht="13.5" thickBot="1">
      <c r="A670" s="761" t="s">
        <v>208</v>
      </c>
      <c r="B670" s="762"/>
      <c r="C670" s="762"/>
      <c r="D670" s="762"/>
      <c r="E670" s="762"/>
      <c r="F670" s="762"/>
      <c r="G670" s="762"/>
      <c r="H670" s="762"/>
      <c r="I670" s="762"/>
      <c r="J670" s="762"/>
      <c r="K670" s="762"/>
      <c r="L670" s="762"/>
      <c r="M670" s="762"/>
      <c r="N670" s="762"/>
      <c r="O670" s="762"/>
      <c r="P670" s="762"/>
      <c r="Q670" s="762"/>
      <c r="R670" s="763"/>
      <c r="S670" s="66"/>
      <c r="T670" s="66"/>
      <c r="U670" s="66"/>
      <c r="V670" s="66"/>
      <c r="W670" s="66"/>
      <c r="X670" s="66"/>
      <c r="Y670" s="66"/>
      <c r="Z670" s="66"/>
      <c r="AA670" s="66"/>
      <c r="AB670" s="66"/>
      <c r="AC670" s="66"/>
      <c r="AD670" s="66"/>
      <c r="AE670" s="66"/>
      <c r="AF670" s="66"/>
      <c r="AG670" s="66"/>
      <c r="AH670" s="66"/>
      <c r="AI670" s="66"/>
      <c r="AJ670" s="66"/>
      <c r="AK670" s="66"/>
      <c r="AL670" s="66"/>
      <c r="AM670" s="66"/>
      <c r="AN670" s="66"/>
      <c r="AO670" s="66"/>
      <c r="AP670" s="66"/>
      <c r="AQ670" s="66"/>
      <c r="AR670" s="66"/>
      <c r="AS670" s="66"/>
      <c r="AT670" s="66"/>
      <c r="AU670" s="66"/>
      <c r="AV670" s="66"/>
      <c r="AW670" s="66"/>
      <c r="AX670" s="66"/>
      <c r="AY670" s="66"/>
      <c r="AZ670" s="66"/>
      <c r="BA670" s="66"/>
      <c r="BB670" s="66"/>
      <c r="BC670" s="66"/>
      <c r="BD670" s="66"/>
      <c r="BE670" s="66"/>
      <c r="BF670" s="66"/>
    </row>
  </sheetData>
  <mergeCells count="2761">
    <mergeCell ref="K658:K659"/>
    <mergeCell ref="L658:L659"/>
    <mergeCell ref="K660:K661"/>
    <mergeCell ref="L660:L661"/>
    <mergeCell ref="K662:K663"/>
    <mergeCell ref="L662:L663"/>
    <mergeCell ref="L606:L607"/>
    <mergeCell ref="L608:L609"/>
    <mergeCell ref="L610:L611"/>
    <mergeCell ref="L612:L613"/>
    <mergeCell ref="L614:L615"/>
    <mergeCell ref="L616:L617"/>
    <mergeCell ref="L618:L619"/>
    <mergeCell ref="L620:L621"/>
    <mergeCell ref="L622:L623"/>
    <mergeCell ref="L624:L625"/>
    <mergeCell ref="K640:K641"/>
    <mergeCell ref="L640:L641"/>
    <mergeCell ref="K642:K643"/>
    <mergeCell ref="L642:L643"/>
    <mergeCell ref="K644:K645"/>
    <mergeCell ref="L644:L645"/>
    <mergeCell ref="K646:K647"/>
    <mergeCell ref="L646:L647"/>
    <mergeCell ref="K626:K627"/>
    <mergeCell ref="K628:K629"/>
    <mergeCell ref="A638:M638"/>
    <mergeCell ref="A639:Q639"/>
    <mergeCell ref="M624:M625"/>
    <mergeCell ref="O630:O631"/>
    <mergeCell ref="O632:O633"/>
    <mergeCell ref="M630:M631"/>
    <mergeCell ref="I628:I629"/>
    <mergeCell ref="G626:G627"/>
    <mergeCell ref="G628:G629"/>
    <mergeCell ref="D630:D631"/>
    <mergeCell ref="E630:E631"/>
    <mergeCell ref="F630:F631"/>
    <mergeCell ref="C632:C633"/>
    <mergeCell ref="D632:D633"/>
    <mergeCell ref="E632:E633"/>
    <mergeCell ref="F632:F633"/>
    <mergeCell ref="I630:I631"/>
    <mergeCell ref="I632:I633"/>
    <mergeCell ref="G630:G631"/>
    <mergeCell ref="G632:G633"/>
    <mergeCell ref="K618:K619"/>
    <mergeCell ref="K620:K621"/>
    <mergeCell ref="K622:K623"/>
    <mergeCell ref="K624:K625"/>
    <mergeCell ref="C644:C645"/>
    <mergeCell ref="D644:D645"/>
    <mergeCell ref="L481:L483"/>
    <mergeCell ref="L484:L486"/>
    <mergeCell ref="L487:L489"/>
    <mergeCell ref="L490:L492"/>
    <mergeCell ref="L493:L495"/>
    <mergeCell ref="L496:L498"/>
    <mergeCell ref="L499:L501"/>
    <mergeCell ref="L502:L504"/>
    <mergeCell ref="L505:L507"/>
    <mergeCell ref="L508:L510"/>
    <mergeCell ref="L511:L513"/>
    <mergeCell ref="L514:L516"/>
    <mergeCell ref="L517:L519"/>
    <mergeCell ref="K531:K533"/>
    <mergeCell ref="K534:K536"/>
    <mergeCell ref="K537:K539"/>
    <mergeCell ref="C626:C627"/>
    <mergeCell ref="D626:D627"/>
    <mergeCell ref="E626:E627"/>
    <mergeCell ref="F626:F627"/>
    <mergeCell ref="C628:C629"/>
    <mergeCell ref="D628:D629"/>
    <mergeCell ref="E628:E629"/>
    <mergeCell ref="F628:F629"/>
    <mergeCell ref="I626:I627"/>
    <mergeCell ref="E644:E645"/>
    <mergeCell ref="F644:F645"/>
    <mergeCell ref="L576:L578"/>
    <mergeCell ref="L579:L581"/>
    <mergeCell ref="G624:G625"/>
    <mergeCell ref="K430:K432"/>
    <mergeCell ref="K433:K435"/>
    <mergeCell ref="L430:L432"/>
    <mergeCell ref="L433:L435"/>
    <mergeCell ref="L448:L450"/>
    <mergeCell ref="L451:L453"/>
    <mergeCell ref="L454:L456"/>
    <mergeCell ref="L457:L459"/>
    <mergeCell ref="L460:L462"/>
    <mergeCell ref="L463:L465"/>
    <mergeCell ref="L466:L468"/>
    <mergeCell ref="L469:L471"/>
    <mergeCell ref="L472:L474"/>
    <mergeCell ref="L475:L477"/>
    <mergeCell ref="L478:L480"/>
    <mergeCell ref="K460:K462"/>
    <mergeCell ref="K463:K465"/>
    <mergeCell ref="K466:K468"/>
    <mergeCell ref="K416:K417"/>
    <mergeCell ref="K418:K419"/>
    <mergeCell ref="K420:K421"/>
    <mergeCell ref="K422:K423"/>
    <mergeCell ref="K424:K425"/>
    <mergeCell ref="K426:K427"/>
    <mergeCell ref="L418:L419"/>
    <mergeCell ref="L420:L421"/>
    <mergeCell ref="L422:L423"/>
    <mergeCell ref="L424:L425"/>
    <mergeCell ref="L406:L407"/>
    <mergeCell ref="L408:L409"/>
    <mergeCell ref="L410:L411"/>
    <mergeCell ref="L412:L413"/>
    <mergeCell ref="L414:L415"/>
    <mergeCell ref="L416:L417"/>
    <mergeCell ref="L426:L427"/>
    <mergeCell ref="E366:E367"/>
    <mergeCell ref="F366:F367"/>
    <mergeCell ref="G366:G367"/>
    <mergeCell ref="I366:I367"/>
    <mergeCell ref="M366:M367"/>
    <mergeCell ref="C370:C371"/>
    <mergeCell ref="D370:D371"/>
    <mergeCell ref="E370:E371"/>
    <mergeCell ref="K448:K450"/>
    <mergeCell ref="L382:L383"/>
    <mergeCell ref="K382:K383"/>
    <mergeCell ref="K384:K385"/>
    <mergeCell ref="K386:K387"/>
    <mergeCell ref="K388:K389"/>
    <mergeCell ref="K390:K391"/>
    <mergeCell ref="K392:K393"/>
    <mergeCell ref="K394:K395"/>
    <mergeCell ref="K396:K397"/>
    <mergeCell ref="K398:K399"/>
    <mergeCell ref="K400:K401"/>
    <mergeCell ref="K402:K403"/>
    <mergeCell ref="K404:K405"/>
    <mergeCell ref="L384:L385"/>
    <mergeCell ref="L386:L387"/>
    <mergeCell ref="L388:L389"/>
    <mergeCell ref="L390:L391"/>
    <mergeCell ref="L392:L393"/>
    <mergeCell ref="L394:L395"/>
    <mergeCell ref="L396:L397"/>
    <mergeCell ref="L398:L399"/>
    <mergeCell ref="L400:L401"/>
    <mergeCell ref="L402:L403"/>
    <mergeCell ref="K366:K367"/>
    <mergeCell ref="K368:K369"/>
    <mergeCell ref="K370:K371"/>
    <mergeCell ref="K372:K373"/>
    <mergeCell ref="K374:K375"/>
    <mergeCell ref="K376:K377"/>
    <mergeCell ref="K378:K379"/>
    <mergeCell ref="L348:L349"/>
    <mergeCell ref="L350:L351"/>
    <mergeCell ref="L352:L353"/>
    <mergeCell ref="L354:L355"/>
    <mergeCell ref="L356:L357"/>
    <mergeCell ref="L358:L359"/>
    <mergeCell ref="L360:L361"/>
    <mergeCell ref="L362:L363"/>
    <mergeCell ref="L364:L365"/>
    <mergeCell ref="L366:L367"/>
    <mergeCell ref="L368:L369"/>
    <mergeCell ref="L370:L371"/>
    <mergeCell ref="L372:L373"/>
    <mergeCell ref="G136:G137"/>
    <mergeCell ref="G138:G139"/>
    <mergeCell ref="G140:G141"/>
    <mergeCell ref="I134:I135"/>
    <mergeCell ref="I136:I137"/>
    <mergeCell ref="I138:I139"/>
    <mergeCell ref="J5:J6"/>
    <mergeCell ref="K591:K593"/>
    <mergeCell ref="K520:K522"/>
    <mergeCell ref="K523:K525"/>
    <mergeCell ref="K526:K528"/>
    <mergeCell ref="K594:K596"/>
    <mergeCell ref="K597:K599"/>
    <mergeCell ref="K334:K335"/>
    <mergeCell ref="K159:K160"/>
    <mergeCell ref="K161:K162"/>
    <mergeCell ref="K163:K164"/>
    <mergeCell ref="K165:K166"/>
    <mergeCell ref="K167:K168"/>
    <mergeCell ref="K169:K170"/>
    <mergeCell ref="K171:K172"/>
    <mergeCell ref="K173:K174"/>
    <mergeCell ref="K175:K176"/>
    <mergeCell ref="K177:K178"/>
    <mergeCell ref="K179:K180"/>
    <mergeCell ref="K181:K182"/>
    <mergeCell ref="K183:K184"/>
    <mergeCell ref="K222:K223"/>
    <mergeCell ref="K224:K225"/>
    <mergeCell ref="K226:K227"/>
    <mergeCell ref="A58:Q58"/>
    <mergeCell ref="A117:Q117"/>
    <mergeCell ref="K140:K141"/>
    <mergeCell ref="K142:K143"/>
    <mergeCell ref="K144:K145"/>
    <mergeCell ref="K336:K337"/>
    <mergeCell ref="K338:K339"/>
    <mergeCell ref="K340:K341"/>
    <mergeCell ref="K342:K343"/>
    <mergeCell ref="K344:K345"/>
    <mergeCell ref="K266:K268"/>
    <mergeCell ref="K269:K271"/>
    <mergeCell ref="K299:K301"/>
    <mergeCell ref="K302:K304"/>
    <mergeCell ref="K190:K191"/>
    <mergeCell ref="A185:R185"/>
    <mergeCell ref="A186:N186"/>
    <mergeCell ref="F224:F225"/>
    <mergeCell ref="L224:L225"/>
    <mergeCell ref="C226:C227"/>
    <mergeCell ref="D226:D227"/>
    <mergeCell ref="E226:E227"/>
    <mergeCell ref="O224:O225"/>
    <mergeCell ref="O226:O227"/>
    <mergeCell ref="G222:G223"/>
    <mergeCell ref="A187:Q187"/>
    <mergeCell ref="A221:Q221"/>
    <mergeCell ref="A247:Q247"/>
    <mergeCell ref="A321:Q321"/>
    <mergeCell ref="C146:C147"/>
    <mergeCell ref="D146:D147"/>
    <mergeCell ref="E146:E147"/>
    <mergeCell ref="F146:F147"/>
    <mergeCell ref="C148:C149"/>
    <mergeCell ref="K89:K90"/>
    <mergeCell ref="K91:K92"/>
    <mergeCell ref="K93:K94"/>
    <mergeCell ref="K95:K96"/>
    <mergeCell ref="K97:K98"/>
    <mergeCell ref="K99:K100"/>
    <mergeCell ref="K101:K102"/>
    <mergeCell ref="K103:K104"/>
    <mergeCell ref="K105:K106"/>
    <mergeCell ref="K107:K108"/>
    <mergeCell ref="K109:K110"/>
    <mergeCell ref="K111:K112"/>
    <mergeCell ref="K113:K114"/>
    <mergeCell ref="K65:K66"/>
    <mergeCell ref="K134:K135"/>
    <mergeCell ref="K136:K137"/>
    <mergeCell ref="K138:K139"/>
    <mergeCell ref="M105:M106"/>
    <mergeCell ref="O99:O100"/>
    <mergeCell ref="O101:O102"/>
    <mergeCell ref="O103:O104"/>
    <mergeCell ref="O105:O106"/>
    <mergeCell ref="I99:I100"/>
    <mergeCell ref="I101:I102"/>
    <mergeCell ref="I103:I104"/>
    <mergeCell ref="O85:O86"/>
    <mergeCell ref="O87:O88"/>
    <mergeCell ref="O89:O90"/>
    <mergeCell ref="M83:M84"/>
    <mergeCell ref="M85:M86"/>
    <mergeCell ref="M87:M88"/>
    <mergeCell ref="M89:M90"/>
    <mergeCell ref="I83:I84"/>
    <mergeCell ref="C87:C88"/>
    <mergeCell ref="D87:D88"/>
    <mergeCell ref="E87:E88"/>
    <mergeCell ref="F87:F88"/>
    <mergeCell ref="C89:C90"/>
    <mergeCell ref="D89:D90"/>
    <mergeCell ref="E89:E90"/>
    <mergeCell ref="F89:F90"/>
    <mergeCell ref="C83:C84"/>
    <mergeCell ref="C85:C86"/>
    <mergeCell ref="D85:D86"/>
    <mergeCell ref="E85:E86"/>
    <mergeCell ref="F85:F86"/>
    <mergeCell ref="L87:L88"/>
    <mergeCell ref="L89:L90"/>
    <mergeCell ref="L91:L92"/>
    <mergeCell ref="M81:M82"/>
    <mergeCell ref="M69:M70"/>
    <mergeCell ref="M71:M72"/>
    <mergeCell ref="M73:M74"/>
    <mergeCell ref="L79:L80"/>
    <mergeCell ref="M67:M68"/>
    <mergeCell ref="E67:E68"/>
    <mergeCell ref="C77:C78"/>
    <mergeCell ref="D77:D78"/>
    <mergeCell ref="E77:E78"/>
    <mergeCell ref="G75:G76"/>
    <mergeCell ref="G77:G78"/>
    <mergeCell ref="G79:G80"/>
    <mergeCell ref="G81:G82"/>
    <mergeCell ref="F73:F74"/>
    <mergeCell ref="C67:C68"/>
    <mergeCell ref="D67:D68"/>
    <mergeCell ref="F77:F78"/>
    <mergeCell ref="C79:C80"/>
    <mergeCell ref="D79:D80"/>
    <mergeCell ref="E79:E80"/>
    <mergeCell ref="C81:C82"/>
    <mergeCell ref="D81:D82"/>
    <mergeCell ref="E81:E82"/>
    <mergeCell ref="F81:F82"/>
    <mergeCell ref="O73:O74"/>
    <mergeCell ref="O75:O76"/>
    <mergeCell ref="O77:O78"/>
    <mergeCell ref="O79:O80"/>
    <mergeCell ref="O81:O82"/>
    <mergeCell ref="O83:O84"/>
    <mergeCell ref="G83:G84"/>
    <mergeCell ref="O65:O66"/>
    <mergeCell ref="C65:C66"/>
    <mergeCell ref="D65:D66"/>
    <mergeCell ref="E65:E66"/>
    <mergeCell ref="F65:F66"/>
    <mergeCell ref="I59:I60"/>
    <mergeCell ref="I61:I62"/>
    <mergeCell ref="I63:I64"/>
    <mergeCell ref="I65:I66"/>
    <mergeCell ref="G59:G60"/>
    <mergeCell ref="G61:G62"/>
    <mergeCell ref="G63:G64"/>
    <mergeCell ref="G65:G66"/>
    <mergeCell ref="C61:C62"/>
    <mergeCell ref="C59:C60"/>
    <mergeCell ref="D59:D60"/>
    <mergeCell ref="E59:E60"/>
    <mergeCell ref="F59:F60"/>
    <mergeCell ref="M59:M60"/>
    <mergeCell ref="L59:L60"/>
    <mergeCell ref="L61:L62"/>
    <mergeCell ref="D63:D64"/>
    <mergeCell ref="M75:M76"/>
    <mergeCell ref="M77:M78"/>
    <mergeCell ref="M79:M80"/>
    <mergeCell ref="G87:G88"/>
    <mergeCell ref="G89:G90"/>
    <mergeCell ref="I85:I86"/>
    <mergeCell ref="I87:I88"/>
    <mergeCell ref="I89:I90"/>
    <mergeCell ref="C75:C76"/>
    <mergeCell ref="D75:D76"/>
    <mergeCell ref="E75:E76"/>
    <mergeCell ref="F75:F76"/>
    <mergeCell ref="I67:I68"/>
    <mergeCell ref="I69:I70"/>
    <mergeCell ref="I71:I72"/>
    <mergeCell ref="I73:I74"/>
    <mergeCell ref="I75:I76"/>
    <mergeCell ref="I77:I78"/>
    <mergeCell ref="I79:I80"/>
    <mergeCell ref="I81:I82"/>
    <mergeCell ref="F79:F80"/>
    <mergeCell ref="G85:G86"/>
    <mergeCell ref="D83:D84"/>
    <mergeCell ref="E83:E84"/>
    <mergeCell ref="F83:F84"/>
    <mergeCell ref="K61:K62"/>
    <mergeCell ref="K63:K64"/>
    <mergeCell ref="O59:O60"/>
    <mergeCell ref="O61:O62"/>
    <mergeCell ref="O63:O64"/>
    <mergeCell ref="E63:E64"/>
    <mergeCell ref="F63:F64"/>
    <mergeCell ref="F67:F68"/>
    <mergeCell ref="C69:C70"/>
    <mergeCell ref="D69:D70"/>
    <mergeCell ref="E69:E70"/>
    <mergeCell ref="F69:F70"/>
    <mergeCell ref="L73:L74"/>
    <mergeCell ref="G67:G68"/>
    <mergeCell ref="G69:G70"/>
    <mergeCell ref="G71:G72"/>
    <mergeCell ref="G73:G74"/>
    <mergeCell ref="K67:K68"/>
    <mergeCell ref="K69:K70"/>
    <mergeCell ref="K71:K72"/>
    <mergeCell ref="K73:K74"/>
    <mergeCell ref="M65:M66"/>
    <mergeCell ref="C71:C72"/>
    <mergeCell ref="D71:D72"/>
    <mergeCell ref="E71:E72"/>
    <mergeCell ref="F71:F72"/>
    <mergeCell ref="C73:C74"/>
    <mergeCell ref="D73:D74"/>
    <mergeCell ref="E73:E74"/>
    <mergeCell ref="O67:O68"/>
    <mergeCell ref="O69:O70"/>
    <mergeCell ref="O71:O72"/>
    <mergeCell ref="E30:E31"/>
    <mergeCell ref="K30:K31"/>
    <mergeCell ref="K26:K27"/>
    <mergeCell ref="K28:K29"/>
    <mergeCell ref="M28:M29"/>
    <mergeCell ref="K32:K33"/>
    <mergeCell ref="K34:K35"/>
    <mergeCell ref="L28:L29"/>
    <mergeCell ref="E26:E27"/>
    <mergeCell ref="F26:F27"/>
    <mergeCell ref="C26:C27"/>
    <mergeCell ref="D26:D27"/>
    <mergeCell ref="O36:O37"/>
    <mergeCell ref="O38:O39"/>
    <mergeCell ref="O30:O31"/>
    <mergeCell ref="I34:I35"/>
    <mergeCell ref="M34:M35"/>
    <mergeCell ref="O28:O29"/>
    <mergeCell ref="O32:O33"/>
    <mergeCell ref="O34:O35"/>
    <mergeCell ref="G28:G29"/>
    <mergeCell ref="I28:I29"/>
    <mergeCell ref="I30:I31"/>
    <mergeCell ref="I32:I33"/>
    <mergeCell ref="M30:M31"/>
    <mergeCell ref="M32:M33"/>
    <mergeCell ref="C30:C31"/>
    <mergeCell ref="O26:O27"/>
    <mergeCell ref="L30:L31"/>
    <mergeCell ref="I38:I39"/>
    <mergeCell ref="M36:M37"/>
    <mergeCell ref="M38:M39"/>
    <mergeCell ref="A668:R668"/>
    <mergeCell ref="A669:R669"/>
    <mergeCell ref="A670:R670"/>
    <mergeCell ref="A115:R115"/>
    <mergeCell ref="A116:N116"/>
    <mergeCell ref="A150:R150"/>
    <mergeCell ref="A151:N151"/>
    <mergeCell ref="A666:R666"/>
    <mergeCell ref="A667:R667"/>
    <mergeCell ref="A246:N246"/>
    <mergeCell ref="A220:N220"/>
    <mergeCell ref="A56:R56"/>
    <mergeCell ref="A57:N57"/>
    <mergeCell ref="K85:K86"/>
    <mergeCell ref="K87:K88"/>
    <mergeCell ref="C99:C100"/>
    <mergeCell ref="D99:D100"/>
    <mergeCell ref="E99:E100"/>
    <mergeCell ref="F99:F100"/>
    <mergeCell ref="G99:G100"/>
    <mergeCell ref="G97:G98"/>
    <mergeCell ref="C91:C92"/>
    <mergeCell ref="M99:M100"/>
    <mergeCell ref="M101:M102"/>
    <mergeCell ref="M103:M104"/>
    <mergeCell ref="M61:M62"/>
    <mergeCell ref="M63:M64"/>
    <mergeCell ref="K59:K60"/>
    <mergeCell ref="D61:D62"/>
    <mergeCell ref="E61:E62"/>
    <mergeCell ref="F61:F62"/>
    <mergeCell ref="C63:C64"/>
    <mergeCell ref="M3:N3"/>
    <mergeCell ref="P3:Q3"/>
    <mergeCell ref="A7:R7"/>
    <mergeCell ref="A8:N8"/>
    <mergeCell ref="O8:R8"/>
    <mergeCell ref="A5:A6"/>
    <mergeCell ref="C5:D5"/>
    <mergeCell ref="E5:F5"/>
    <mergeCell ref="G5:G6"/>
    <mergeCell ref="H5:H6"/>
    <mergeCell ref="I5:I6"/>
    <mergeCell ref="K5:K6"/>
    <mergeCell ref="L5:L6"/>
    <mergeCell ref="B5:B6"/>
    <mergeCell ref="Q5:Q6"/>
    <mergeCell ref="R5:R6"/>
    <mergeCell ref="O24:O25"/>
    <mergeCell ref="C22:C23"/>
    <mergeCell ref="L24:L25"/>
    <mergeCell ref="P5:P6"/>
    <mergeCell ref="G10:G11"/>
    <mergeCell ref="D24:D25"/>
    <mergeCell ref="E24:E25"/>
    <mergeCell ref="F24:F25"/>
    <mergeCell ref="L12:L13"/>
    <mergeCell ref="M12:M13"/>
    <mergeCell ref="O12:O13"/>
    <mergeCell ref="C14:C15"/>
    <mergeCell ref="D14:D15"/>
    <mergeCell ref="E14:E15"/>
    <mergeCell ref="F14:F15"/>
    <mergeCell ref="C10:C11"/>
    <mergeCell ref="A28:A29"/>
    <mergeCell ref="C28:C29"/>
    <mergeCell ref="D28:D29"/>
    <mergeCell ref="E28:E29"/>
    <mergeCell ref="F28:F29"/>
    <mergeCell ref="M5:M6"/>
    <mergeCell ref="N5:N6"/>
    <mergeCell ref="O5:O6"/>
    <mergeCell ref="K22:K23"/>
    <mergeCell ref="L22:L23"/>
    <mergeCell ref="M22:M23"/>
    <mergeCell ref="I22:I23"/>
    <mergeCell ref="O14:O15"/>
    <mergeCell ref="I16:I17"/>
    <mergeCell ref="K16:K17"/>
    <mergeCell ref="L16:L17"/>
    <mergeCell ref="M16:M17"/>
    <mergeCell ref="L26:L27"/>
    <mergeCell ref="O16:O17"/>
    <mergeCell ref="O22:O23"/>
    <mergeCell ref="G14:G15"/>
    <mergeCell ref="I14:I15"/>
    <mergeCell ref="K14:K15"/>
    <mergeCell ref="L14:L15"/>
    <mergeCell ref="M14:M15"/>
    <mergeCell ref="O10:O11"/>
    <mergeCell ref="C12:C13"/>
    <mergeCell ref="D12:D13"/>
    <mergeCell ref="E12:E13"/>
    <mergeCell ref="F12:F13"/>
    <mergeCell ref="G12:G13"/>
    <mergeCell ref="I12:I13"/>
    <mergeCell ref="K12:K13"/>
    <mergeCell ref="F16:F17"/>
    <mergeCell ref="G16:G17"/>
    <mergeCell ref="G22:G23"/>
    <mergeCell ref="E10:E11"/>
    <mergeCell ref="F10:F11"/>
    <mergeCell ref="K10:K11"/>
    <mergeCell ref="I10:I11"/>
    <mergeCell ref="L10:L11"/>
    <mergeCell ref="M10:M11"/>
    <mergeCell ref="C16:C17"/>
    <mergeCell ref="I36:I37"/>
    <mergeCell ref="G36:G37"/>
    <mergeCell ref="G38:G39"/>
    <mergeCell ref="D36:D37"/>
    <mergeCell ref="E36:E37"/>
    <mergeCell ref="F36:F37"/>
    <mergeCell ref="C38:C39"/>
    <mergeCell ref="D38:D39"/>
    <mergeCell ref="E38:E39"/>
    <mergeCell ref="F38:F39"/>
    <mergeCell ref="K38:K39"/>
    <mergeCell ref="C36:C37"/>
    <mergeCell ref="M24:M25"/>
    <mergeCell ref="M26:M27"/>
    <mergeCell ref="D10:D11"/>
    <mergeCell ref="E34:E35"/>
    <mergeCell ref="F34:F35"/>
    <mergeCell ref="G34:G35"/>
    <mergeCell ref="G30:G31"/>
    <mergeCell ref="G32:G33"/>
    <mergeCell ref="D16:D17"/>
    <mergeCell ref="E16:E17"/>
    <mergeCell ref="C93:C94"/>
    <mergeCell ref="D93:D94"/>
    <mergeCell ref="E93:E94"/>
    <mergeCell ref="F93:F94"/>
    <mergeCell ref="C95:C96"/>
    <mergeCell ref="D95:D96"/>
    <mergeCell ref="E95:E96"/>
    <mergeCell ref="F95:F96"/>
    <mergeCell ref="D91:D92"/>
    <mergeCell ref="E91:E92"/>
    <mergeCell ref="F91:F92"/>
    <mergeCell ref="L63:L64"/>
    <mergeCell ref="L65:L66"/>
    <mergeCell ref="L67:L68"/>
    <mergeCell ref="L69:L70"/>
    <mergeCell ref="L71:L72"/>
    <mergeCell ref="K75:K76"/>
    <mergeCell ref="K77:K78"/>
    <mergeCell ref="K79:K80"/>
    <mergeCell ref="K81:K82"/>
    <mergeCell ref="K83:K84"/>
    <mergeCell ref="G24:G25"/>
    <mergeCell ref="G26:G27"/>
    <mergeCell ref="D30:D31"/>
    <mergeCell ref="C32:C33"/>
    <mergeCell ref="D32:D33"/>
    <mergeCell ref="F30:F31"/>
    <mergeCell ref="E32:E33"/>
    <mergeCell ref="F32:F33"/>
    <mergeCell ref="E53:E54"/>
    <mergeCell ref="I24:I25"/>
    <mergeCell ref="O18:O19"/>
    <mergeCell ref="C20:C21"/>
    <mergeCell ref="D20:D21"/>
    <mergeCell ref="E20:E21"/>
    <mergeCell ref="F20:F21"/>
    <mergeCell ref="G20:G21"/>
    <mergeCell ref="I20:I21"/>
    <mergeCell ref="K20:K21"/>
    <mergeCell ref="L20:L21"/>
    <mergeCell ref="M20:M21"/>
    <mergeCell ref="O20:O21"/>
    <mergeCell ref="C18:C19"/>
    <mergeCell ref="D18:D19"/>
    <mergeCell ref="E18:E19"/>
    <mergeCell ref="F18:F19"/>
    <mergeCell ref="G18:G19"/>
    <mergeCell ref="I18:I19"/>
    <mergeCell ref="K18:K19"/>
    <mergeCell ref="L18:L19"/>
    <mergeCell ref="M18:M19"/>
    <mergeCell ref="I26:I27"/>
    <mergeCell ref="D22:D23"/>
    <mergeCell ref="E22:E23"/>
    <mergeCell ref="F22:F23"/>
    <mergeCell ref="C24:C25"/>
    <mergeCell ref="K24:K25"/>
    <mergeCell ref="M91:M92"/>
    <mergeCell ref="M93:M94"/>
    <mergeCell ref="M95:M96"/>
    <mergeCell ref="M97:M98"/>
    <mergeCell ref="O91:O92"/>
    <mergeCell ref="O93:O94"/>
    <mergeCell ref="O95:O96"/>
    <mergeCell ref="O97:O98"/>
    <mergeCell ref="L93:L94"/>
    <mergeCell ref="L95:L96"/>
    <mergeCell ref="L97:L98"/>
    <mergeCell ref="C97:C98"/>
    <mergeCell ref="D97:D98"/>
    <mergeCell ref="E97:E98"/>
    <mergeCell ref="F97:F98"/>
    <mergeCell ref="I91:I92"/>
    <mergeCell ref="I93:I94"/>
    <mergeCell ref="I95:I96"/>
    <mergeCell ref="I97:I98"/>
    <mergeCell ref="G91:G92"/>
    <mergeCell ref="G93:G94"/>
    <mergeCell ref="G95:G96"/>
    <mergeCell ref="F53:F54"/>
    <mergeCell ref="C45:C46"/>
    <mergeCell ref="D45:D46"/>
    <mergeCell ref="L32:L33"/>
    <mergeCell ref="E111:E112"/>
    <mergeCell ref="F111:F112"/>
    <mergeCell ref="C107:C108"/>
    <mergeCell ref="D107:D108"/>
    <mergeCell ref="E107:E108"/>
    <mergeCell ref="F107:F108"/>
    <mergeCell ref="C109:C110"/>
    <mergeCell ref="D109:D110"/>
    <mergeCell ref="E109:E110"/>
    <mergeCell ref="F109:F110"/>
    <mergeCell ref="G101:G102"/>
    <mergeCell ref="G103:G104"/>
    <mergeCell ref="G105:G106"/>
    <mergeCell ref="I105:I106"/>
    <mergeCell ref="C101:C102"/>
    <mergeCell ref="D101:D102"/>
    <mergeCell ref="E101:E102"/>
    <mergeCell ref="F101:F102"/>
    <mergeCell ref="C103:C104"/>
    <mergeCell ref="D103:D104"/>
    <mergeCell ref="E103:E104"/>
    <mergeCell ref="F103:F104"/>
    <mergeCell ref="C105:C106"/>
    <mergeCell ref="D105:D106"/>
    <mergeCell ref="E105:E106"/>
    <mergeCell ref="F105:F106"/>
    <mergeCell ref="C118:C119"/>
    <mergeCell ref="D118:D119"/>
    <mergeCell ref="E118:E119"/>
    <mergeCell ref="F118:F119"/>
    <mergeCell ref="C120:C121"/>
    <mergeCell ref="D120:D121"/>
    <mergeCell ref="E120:E121"/>
    <mergeCell ref="F120:F121"/>
    <mergeCell ref="M118:M119"/>
    <mergeCell ref="M120:M121"/>
    <mergeCell ref="L107:L108"/>
    <mergeCell ref="L109:L110"/>
    <mergeCell ref="L111:L112"/>
    <mergeCell ref="L113:L114"/>
    <mergeCell ref="C113:C114"/>
    <mergeCell ref="D113:D114"/>
    <mergeCell ref="E113:E114"/>
    <mergeCell ref="F113:F114"/>
    <mergeCell ref="G107:G108"/>
    <mergeCell ref="G109:G110"/>
    <mergeCell ref="G111:G112"/>
    <mergeCell ref="G113:G114"/>
    <mergeCell ref="M107:M108"/>
    <mergeCell ref="M109:M110"/>
    <mergeCell ref="M111:M112"/>
    <mergeCell ref="M113:M114"/>
    <mergeCell ref="I107:I108"/>
    <mergeCell ref="I109:I110"/>
    <mergeCell ref="I111:I112"/>
    <mergeCell ref="I113:I114"/>
    <mergeCell ref="C111:C112"/>
    <mergeCell ref="D111:D112"/>
    <mergeCell ref="G118:G119"/>
    <mergeCell ref="G120:G121"/>
    <mergeCell ref="K118:K119"/>
    <mergeCell ref="K120:K121"/>
    <mergeCell ref="K122:K123"/>
    <mergeCell ref="K124:K125"/>
    <mergeCell ref="K126:K127"/>
    <mergeCell ref="L118:L119"/>
    <mergeCell ref="L120:L121"/>
    <mergeCell ref="L122:L123"/>
    <mergeCell ref="L124:L125"/>
    <mergeCell ref="L126:L127"/>
    <mergeCell ref="G122:G123"/>
    <mergeCell ref="O107:O108"/>
    <mergeCell ref="O109:O110"/>
    <mergeCell ref="O111:O112"/>
    <mergeCell ref="O113:O114"/>
    <mergeCell ref="C130:C131"/>
    <mergeCell ref="D130:D131"/>
    <mergeCell ref="E130:E131"/>
    <mergeCell ref="F130:F131"/>
    <mergeCell ref="C132:C133"/>
    <mergeCell ref="D132:D133"/>
    <mergeCell ref="E132:E133"/>
    <mergeCell ref="F132:F133"/>
    <mergeCell ref="K128:K129"/>
    <mergeCell ref="K130:K131"/>
    <mergeCell ref="K132:K133"/>
    <mergeCell ref="F128:F129"/>
    <mergeCell ref="L132:L133"/>
    <mergeCell ref="M122:M123"/>
    <mergeCell ref="M124:M125"/>
    <mergeCell ref="I118:I119"/>
    <mergeCell ref="I120:I121"/>
    <mergeCell ref="I122:I123"/>
    <mergeCell ref="I124:I125"/>
    <mergeCell ref="C126:C127"/>
    <mergeCell ref="D126:D127"/>
    <mergeCell ref="E126:E127"/>
    <mergeCell ref="F126:F127"/>
    <mergeCell ref="G126:G127"/>
    <mergeCell ref="C122:C123"/>
    <mergeCell ref="D122:D123"/>
    <mergeCell ref="E122:E123"/>
    <mergeCell ref="F122:F123"/>
    <mergeCell ref="C124:C125"/>
    <mergeCell ref="D124:D125"/>
    <mergeCell ref="E124:E125"/>
    <mergeCell ref="F124:F125"/>
    <mergeCell ref="C138:C139"/>
    <mergeCell ref="D138:D139"/>
    <mergeCell ref="E138:E139"/>
    <mergeCell ref="F138:F139"/>
    <mergeCell ref="C144:C145"/>
    <mergeCell ref="D144:D145"/>
    <mergeCell ref="E144:E145"/>
    <mergeCell ref="F144:F145"/>
    <mergeCell ref="G128:G129"/>
    <mergeCell ref="G130:G131"/>
    <mergeCell ref="G132:G133"/>
    <mergeCell ref="O118:O119"/>
    <mergeCell ref="O120:O121"/>
    <mergeCell ref="O122:O123"/>
    <mergeCell ref="O124:O125"/>
    <mergeCell ref="O126:O127"/>
    <mergeCell ref="O128:O129"/>
    <mergeCell ref="O130:O131"/>
    <mergeCell ref="O132:O133"/>
    <mergeCell ref="M126:M127"/>
    <mergeCell ref="M128:M129"/>
    <mergeCell ref="M130:M131"/>
    <mergeCell ref="M132:M133"/>
    <mergeCell ref="I126:I127"/>
    <mergeCell ref="I128:I129"/>
    <mergeCell ref="I130:I131"/>
    <mergeCell ref="I132:I133"/>
    <mergeCell ref="G124:G125"/>
    <mergeCell ref="L128:L129"/>
    <mergeCell ref="C128:C129"/>
    <mergeCell ref="D128:D129"/>
    <mergeCell ref="E128:E129"/>
    <mergeCell ref="D148:D149"/>
    <mergeCell ref="E148:E149"/>
    <mergeCell ref="F148:F149"/>
    <mergeCell ref="K146:K147"/>
    <mergeCell ref="K148:K149"/>
    <mergeCell ref="O134:O135"/>
    <mergeCell ref="O136:O137"/>
    <mergeCell ref="O138:O139"/>
    <mergeCell ref="O140:O141"/>
    <mergeCell ref="M134:M135"/>
    <mergeCell ref="M136:M137"/>
    <mergeCell ref="M138:M139"/>
    <mergeCell ref="M140:M141"/>
    <mergeCell ref="C142:C143"/>
    <mergeCell ref="D142:D143"/>
    <mergeCell ref="E142:E143"/>
    <mergeCell ref="F142:F143"/>
    <mergeCell ref="G142:G143"/>
    <mergeCell ref="C140:C141"/>
    <mergeCell ref="D140:D141"/>
    <mergeCell ref="E140:E141"/>
    <mergeCell ref="F140:F141"/>
    <mergeCell ref="G134:G135"/>
    <mergeCell ref="I140:I141"/>
    <mergeCell ref="C134:C135"/>
    <mergeCell ref="D134:D135"/>
    <mergeCell ref="E134:E135"/>
    <mergeCell ref="F134:F135"/>
    <mergeCell ref="C136:C137"/>
    <mergeCell ref="D136:D137"/>
    <mergeCell ref="E136:E137"/>
    <mergeCell ref="F136:F137"/>
    <mergeCell ref="C155:C156"/>
    <mergeCell ref="D155:D156"/>
    <mergeCell ref="E155:E156"/>
    <mergeCell ref="F155:F156"/>
    <mergeCell ref="C157:C158"/>
    <mergeCell ref="D157:D158"/>
    <mergeCell ref="E157:E158"/>
    <mergeCell ref="F157:F158"/>
    <mergeCell ref="G144:G145"/>
    <mergeCell ref="G146:G147"/>
    <mergeCell ref="G148:G149"/>
    <mergeCell ref="M142:M143"/>
    <mergeCell ref="M144:M145"/>
    <mergeCell ref="M146:M147"/>
    <mergeCell ref="M148:M149"/>
    <mergeCell ref="K153:K154"/>
    <mergeCell ref="K155:K156"/>
    <mergeCell ref="K157:K158"/>
    <mergeCell ref="M153:M154"/>
    <mergeCell ref="M155:M156"/>
    <mergeCell ref="M157:M158"/>
    <mergeCell ref="A152:Q152"/>
    <mergeCell ref="O142:O143"/>
    <mergeCell ref="O144:O145"/>
    <mergeCell ref="O146:O147"/>
    <mergeCell ref="O148:O149"/>
    <mergeCell ref="I142:I143"/>
    <mergeCell ref="I144:I145"/>
    <mergeCell ref="I146:I147"/>
    <mergeCell ref="I148:I149"/>
    <mergeCell ref="L146:L147"/>
    <mergeCell ref="L148:L149"/>
    <mergeCell ref="M159:M160"/>
    <mergeCell ref="O153:O154"/>
    <mergeCell ref="O155:O156"/>
    <mergeCell ref="O157:O158"/>
    <mergeCell ref="O159:O160"/>
    <mergeCell ref="C161:C162"/>
    <mergeCell ref="D161:D162"/>
    <mergeCell ref="E161:E162"/>
    <mergeCell ref="F161:F162"/>
    <mergeCell ref="G161:G162"/>
    <mergeCell ref="O161:O162"/>
    <mergeCell ref="L153:L154"/>
    <mergeCell ref="L155:L156"/>
    <mergeCell ref="L157:L158"/>
    <mergeCell ref="L159:L160"/>
    <mergeCell ref="C159:C160"/>
    <mergeCell ref="D159:D160"/>
    <mergeCell ref="E159:E160"/>
    <mergeCell ref="F159:F160"/>
    <mergeCell ref="I153:I154"/>
    <mergeCell ref="I155:I156"/>
    <mergeCell ref="I157:I158"/>
    <mergeCell ref="I159:I160"/>
    <mergeCell ref="G153:G154"/>
    <mergeCell ref="G155:G156"/>
    <mergeCell ref="G157:G158"/>
    <mergeCell ref="G159:G160"/>
    <mergeCell ref="C153:C154"/>
    <mergeCell ref="D153:D154"/>
    <mergeCell ref="I161:I162"/>
    <mergeCell ref="E153:E154"/>
    <mergeCell ref="F153:F154"/>
    <mergeCell ref="M161:M162"/>
    <mergeCell ref="M163:M164"/>
    <mergeCell ref="M165:M166"/>
    <mergeCell ref="M167:M168"/>
    <mergeCell ref="L161:L162"/>
    <mergeCell ref="C163:C164"/>
    <mergeCell ref="D163:D164"/>
    <mergeCell ref="E163:E164"/>
    <mergeCell ref="F163:F164"/>
    <mergeCell ref="C165:C166"/>
    <mergeCell ref="D165:D166"/>
    <mergeCell ref="E165:E166"/>
    <mergeCell ref="F165:F166"/>
    <mergeCell ref="C167:C168"/>
    <mergeCell ref="D167:D168"/>
    <mergeCell ref="E167:E168"/>
    <mergeCell ref="F167:F168"/>
    <mergeCell ref="O163:O164"/>
    <mergeCell ref="O165:O166"/>
    <mergeCell ref="O167:O168"/>
    <mergeCell ref="C169:C170"/>
    <mergeCell ref="D169:D170"/>
    <mergeCell ref="E169:E170"/>
    <mergeCell ref="F169:F170"/>
    <mergeCell ref="C171:C172"/>
    <mergeCell ref="D171:D172"/>
    <mergeCell ref="E171:E172"/>
    <mergeCell ref="F171:F172"/>
    <mergeCell ref="M169:M170"/>
    <mergeCell ref="M171:M172"/>
    <mergeCell ref="L163:L164"/>
    <mergeCell ref="L165:L166"/>
    <mergeCell ref="L167:L168"/>
    <mergeCell ref="G163:G164"/>
    <mergeCell ref="G165:G166"/>
    <mergeCell ref="G167:G168"/>
    <mergeCell ref="I163:I164"/>
    <mergeCell ref="I165:I166"/>
    <mergeCell ref="I167:I168"/>
    <mergeCell ref="E181:E182"/>
    <mergeCell ref="F181:F182"/>
    <mergeCell ref="M173:M174"/>
    <mergeCell ref="M175:M176"/>
    <mergeCell ref="O169:O170"/>
    <mergeCell ref="O171:O172"/>
    <mergeCell ref="O173:O174"/>
    <mergeCell ref="O175:O176"/>
    <mergeCell ref="C177:C178"/>
    <mergeCell ref="D177:D178"/>
    <mergeCell ref="E177:E178"/>
    <mergeCell ref="O177:O178"/>
    <mergeCell ref="L169:L170"/>
    <mergeCell ref="L171:L172"/>
    <mergeCell ref="L173:L174"/>
    <mergeCell ref="L175:L176"/>
    <mergeCell ref="C173:C174"/>
    <mergeCell ref="D173:D174"/>
    <mergeCell ref="E173:E174"/>
    <mergeCell ref="F173:F174"/>
    <mergeCell ref="C175:C176"/>
    <mergeCell ref="D175:D176"/>
    <mergeCell ref="E175:E176"/>
    <mergeCell ref="F175:F176"/>
    <mergeCell ref="I169:I170"/>
    <mergeCell ref="I171:I172"/>
    <mergeCell ref="I173:I174"/>
    <mergeCell ref="I175:I176"/>
    <mergeCell ref="G169:G170"/>
    <mergeCell ref="G171:G172"/>
    <mergeCell ref="G173:G174"/>
    <mergeCell ref="G175:G176"/>
    <mergeCell ref="O179:O180"/>
    <mergeCell ref="O181:O182"/>
    <mergeCell ref="O183:O184"/>
    <mergeCell ref="M177:M178"/>
    <mergeCell ref="M179:M180"/>
    <mergeCell ref="M181:M182"/>
    <mergeCell ref="M183:M184"/>
    <mergeCell ref="I222:I223"/>
    <mergeCell ref="O222:O223"/>
    <mergeCell ref="L177:L178"/>
    <mergeCell ref="L179:L180"/>
    <mergeCell ref="L181:L182"/>
    <mergeCell ref="L183:L184"/>
    <mergeCell ref="C183:C184"/>
    <mergeCell ref="D183:D184"/>
    <mergeCell ref="E183:E184"/>
    <mergeCell ref="F183:F184"/>
    <mergeCell ref="I177:I178"/>
    <mergeCell ref="I179:I180"/>
    <mergeCell ref="I181:I182"/>
    <mergeCell ref="I183:I184"/>
    <mergeCell ref="G177:G178"/>
    <mergeCell ref="G179:G180"/>
    <mergeCell ref="G181:G182"/>
    <mergeCell ref="G183:G184"/>
    <mergeCell ref="C179:C180"/>
    <mergeCell ref="D179:D180"/>
    <mergeCell ref="E179:E180"/>
    <mergeCell ref="F179:F180"/>
    <mergeCell ref="F177:F178"/>
    <mergeCell ref="C181:C182"/>
    <mergeCell ref="D181:D182"/>
    <mergeCell ref="O228:O229"/>
    <mergeCell ref="C230:C231"/>
    <mergeCell ref="D230:D231"/>
    <mergeCell ref="E230:E231"/>
    <mergeCell ref="F230:F231"/>
    <mergeCell ref="C232:C233"/>
    <mergeCell ref="D232:D233"/>
    <mergeCell ref="E232:E233"/>
    <mergeCell ref="F232:F233"/>
    <mergeCell ref="M230:M231"/>
    <mergeCell ref="M232:M233"/>
    <mergeCell ref="L228:L229"/>
    <mergeCell ref="I224:I225"/>
    <mergeCell ref="I226:I227"/>
    <mergeCell ref="I228:I229"/>
    <mergeCell ref="K230:K231"/>
    <mergeCell ref="K232:K233"/>
    <mergeCell ref="G232:G233"/>
    <mergeCell ref="G224:G225"/>
    <mergeCell ref="G226:G227"/>
    <mergeCell ref="G228:G229"/>
    <mergeCell ref="M224:M225"/>
    <mergeCell ref="M226:M227"/>
    <mergeCell ref="M228:M229"/>
    <mergeCell ref="C228:C229"/>
    <mergeCell ref="D228:D229"/>
    <mergeCell ref="E228:E229"/>
    <mergeCell ref="F228:F229"/>
    <mergeCell ref="K228:K229"/>
    <mergeCell ref="C224:C225"/>
    <mergeCell ref="D224:D225"/>
    <mergeCell ref="E224:E225"/>
    <mergeCell ref="M234:M235"/>
    <mergeCell ref="M236:M237"/>
    <mergeCell ref="O230:O231"/>
    <mergeCell ref="O232:O233"/>
    <mergeCell ref="O234:O235"/>
    <mergeCell ref="O236:O237"/>
    <mergeCell ref="C238:C239"/>
    <mergeCell ref="D238:D239"/>
    <mergeCell ref="E238:E239"/>
    <mergeCell ref="F238:F239"/>
    <mergeCell ref="I238:I239"/>
    <mergeCell ref="M238:M239"/>
    <mergeCell ref="L230:L231"/>
    <mergeCell ref="L232:L233"/>
    <mergeCell ref="L234:L235"/>
    <mergeCell ref="L236:L237"/>
    <mergeCell ref="C234:C235"/>
    <mergeCell ref="D234:D235"/>
    <mergeCell ref="E234:E235"/>
    <mergeCell ref="F234:F235"/>
    <mergeCell ref="C236:C237"/>
    <mergeCell ref="D236:D237"/>
    <mergeCell ref="E236:E237"/>
    <mergeCell ref="F236:F237"/>
    <mergeCell ref="I230:I231"/>
    <mergeCell ref="I232:I233"/>
    <mergeCell ref="I234:I235"/>
    <mergeCell ref="I236:I237"/>
    <mergeCell ref="K234:K235"/>
    <mergeCell ref="K236:K237"/>
    <mergeCell ref="K238:K239"/>
    <mergeCell ref="G230:G231"/>
    <mergeCell ref="G236:G237"/>
    <mergeCell ref="G238:G239"/>
    <mergeCell ref="G240:G241"/>
    <mergeCell ref="G242:G243"/>
    <mergeCell ref="G244:G245"/>
    <mergeCell ref="C240:C241"/>
    <mergeCell ref="D240:D241"/>
    <mergeCell ref="E240:E241"/>
    <mergeCell ref="F240:F241"/>
    <mergeCell ref="C242:C243"/>
    <mergeCell ref="D242:D243"/>
    <mergeCell ref="E242:E243"/>
    <mergeCell ref="F242:F243"/>
    <mergeCell ref="C244:C245"/>
    <mergeCell ref="D244:D245"/>
    <mergeCell ref="E244:E245"/>
    <mergeCell ref="F244:F245"/>
    <mergeCell ref="M240:M241"/>
    <mergeCell ref="M242:M243"/>
    <mergeCell ref="M244:M245"/>
    <mergeCell ref="O238:O239"/>
    <mergeCell ref="O240:O241"/>
    <mergeCell ref="O242:O243"/>
    <mergeCell ref="O244:O245"/>
    <mergeCell ref="C248:C250"/>
    <mergeCell ref="D248:D250"/>
    <mergeCell ref="E248:E250"/>
    <mergeCell ref="F248:F250"/>
    <mergeCell ref="I248:I250"/>
    <mergeCell ref="G248:G250"/>
    <mergeCell ref="M248:M250"/>
    <mergeCell ref="L238:L239"/>
    <mergeCell ref="L240:L241"/>
    <mergeCell ref="L242:L243"/>
    <mergeCell ref="L244:L245"/>
    <mergeCell ref="L248:L250"/>
    <mergeCell ref="I240:I241"/>
    <mergeCell ref="I242:I243"/>
    <mergeCell ref="I244:I245"/>
    <mergeCell ref="K240:K241"/>
    <mergeCell ref="K242:K243"/>
    <mergeCell ref="K244:K245"/>
    <mergeCell ref="K248:K250"/>
    <mergeCell ref="O248:O250"/>
    <mergeCell ref="O251:O253"/>
    <mergeCell ref="O254:O256"/>
    <mergeCell ref="O257:O259"/>
    <mergeCell ref="O322:O323"/>
    <mergeCell ref="O324:O325"/>
    <mergeCell ref="O326:O327"/>
    <mergeCell ref="C326:C327"/>
    <mergeCell ref="D326:D327"/>
    <mergeCell ref="E326:E327"/>
    <mergeCell ref="F326:F327"/>
    <mergeCell ref="I322:I323"/>
    <mergeCell ref="I324:I325"/>
    <mergeCell ref="I326:I327"/>
    <mergeCell ref="G322:G323"/>
    <mergeCell ref="G324:G325"/>
    <mergeCell ref="G326:G327"/>
    <mergeCell ref="I251:I253"/>
    <mergeCell ref="I254:I256"/>
    <mergeCell ref="I257:I259"/>
    <mergeCell ref="M260:M262"/>
    <mergeCell ref="M263:M265"/>
    <mergeCell ref="M266:M268"/>
    <mergeCell ref="M269:M271"/>
    <mergeCell ref="O260:O262"/>
    <mergeCell ref="O263:O265"/>
    <mergeCell ref="G251:G253"/>
    <mergeCell ref="G254:G256"/>
    <mergeCell ref="G257:G259"/>
    <mergeCell ref="C251:C253"/>
    <mergeCell ref="D251:D253"/>
    <mergeCell ref="E251:E253"/>
    <mergeCell ref="G266:G268"/>
    <mergeCell ref="C260:C262"/>
    <mergeCell ref="D260:D262"/>
    <mergeCell ref="E260:E262"/>
    <mergeCell ref="F260:F262"/>
    <mergeCell ref="C263:C265"/>
    <mergeCell ref="D263:D265"/>
    <mergeCell ref="C278:C280"/>
    <mergeCell ref="D278:D280"/>
    <mergeCell ref="E278:E280"/>
    <mergeCell ref="F278:F280"/>
    <mergeCell ref="C266:C268"/>
    <mergeCell ref="D266:D268"/>
    <mergeCell ref="E266:E268"/>
    <mergeCell ref="F266:F268"/>
    <mergeCell ref="M251:M253"/>
    <mergeCell ref="M254:M256"/>
    <mergeCell ref="M257:M259"/>
    <mergeCell ref="F251:F253"/>
    <mergeCell ref="C254:C256"/>
    <mergeCell ref="D254:D256"/>
    <mergeCell ref="E254:E256"/>
    <mergeCell ref="F254:F256"/>
    <mergeCell ref="C257:C259"/>
    <mergeCell ref="D257:D259"/>
    <mergeCell ref="E257:E259"/>
    <mergeCell ref="F257:F259"/>
    <mergeCell ref="E263:E265"/>
    <mergeCell ref="F263:F265"/>
    <mergeCell ref="C269:C271"/>
    <mergeCell ref="D269:D271"/>
    <mergeCell ref="E269:E271"/>
    <mergeCell ref="F269:F271"/>
    <mergeCell ref="C275:C277"/>
    <mergeCell ref="D275:D277"/>
    <mergeCell ref="E275:E277"/>
    <mergeCell ref="C272:C274"/>
    <mergeCell ref="D272:D274"/>
    <mergeCell ref="E272:E274"/>
    <mergeCell ref="F272:F274"/>
    <mergeCell ref="F275:F277"/>
    <mergeCell ref="C281:C283"/>
    <mergeCell ref="D281:D283"/>
    <mergeCell ref="E281:E283"/>
    <mergeCell ref="F281:F283"/>
    <mergeCell ref="C284:C286"/>
    <mergeCell ref="D284:D286"/>
    <mergeCell ref="L328:L329"/>
    <mergeCell ref="L330:L331"/>
    <mergeCell ref="L332:L333"/>
    <mergeCell ref="K275:K277"/>
    <mergeCell ref="C293:C295"/>
    <mergeCell ref="D293:D295"/>
    <mergeCell ref="E293:E295"/>
    <mergeCell ref="F293:F295"/>
    <mergeCell ref="D302:D304"/>
    <mergeCell ref="D317:D319"/>
    <mergeCell ref="E317:E319"/>
    <mergeCell ref="F317:F319"/>
    <mergeCell ref="D305:D307"/>
    <mergeCell ref="E305:E307"/>
    <mergeCell ref="C296:C298"/>
    <mergeCell ref="D296:D298"/>
    <mergeCell ref="E296:E298"/>
    <mergeCell ref="F296:F298"/>
    <mergeCell ref="O269:O271"/>
    <mergeCell ref="M308:M310"/>
    <mergeCell ref="M311:M313"/>
    <mergeCell ref="M314:M316"/>
    <mergeCell ref="M272:M274"/>
    <mergeCell ref="M275:M277"/>
    <mergeCell ref="M278:M280"/>
    <mergeCell ref="M281:M283"/>
    <mergeCell ref="O272:O274"/>
    <mergeCell ref="O275:O277"/>
    <mergeCell ref="O278:O280"/>
    <mergeCell ref="O281:O283"/>
    <mergeCell ref="I272:I274"/>
    <mergeCell ref="I275:I277"/>
    <mergeCell ref="I278:I280"/>
    <mergeCell ref="I281:I283"/>
    <mergeCell ref="G272:G274"/>
    <mergeCell ref="G275:G277"/>
    <mergeCell ref="G278:G280"/>
    <mergeCell ref="G281:G283"/>
    <mergeCell ref="L272:L274"/>
    <mergeCell ref="L269:L271"/>
    <mergeCell ref="M293:M295"/>
    <mergeCell ref="G269:G271"/>
    <mergeCell ref="L275:L277"/>
    <mergeCell ref="L278:L280"/>
    <mergeCell ref="L281:L283"/>
    <mergeCell ref="K272:K274"/>
    <mergeCell ref="K278:K280"/>
    <mergeCell ref="K281:K283"/>
    <mergeCell ref="O284:O286"/>
    <mergeCell ref="O287:O289"/>
    <mergeCell ref="G290:G292"/>
    <mergeCell ref="M334:M335"/>
    <mergeCell ref="M336:M337"/>
    <mergeCell ref="M338:M339"/>
    <mergeCell ref="L334:L335"/>
    <mergeCell ref="L336:L337"/>
    <mergeCell ref="L338:L339"/>
    <mergeCell ref="G293:G295"/>
    <mergeCell ref="I284:I286"/>
    <mergeCell ref="I287:I289"/>
    <mergeCell ref="I290:I292"/>
    <mergeCell ref="I293:I295"/>
    <mergeCell ref="I299:I301"/>
    <mergeCell ref="K284:K286"/>
    <mergeCell ref="K287:K289"/>
    <mergeCell ref="M296:M298"/>
    <mergeCell ref="M299:M301"/>
    <mergeCell ref="K324:K325"/>
    <mergeCell ref="I330:I331"/>
    <mergeCell ref="I332:I333"/>
    <mergeCell ref="G328:G329"/>
    <mergeCell ref="G330:G331"/>
    <mergeCell ref="G332:G333"/>
    <mergeCell ref="M328:M329"/>
    <mergeCell ref="M330:M331"/>
    <mergeCell ref="M332:M333"/>
    <mergeCell ref="G314:G316"/>
    <mergeCell ref="G317:G319"/>
    <mergeCell ref="M317:M319"/>
    <mergeCell ref="O296:O298"/>
    <mergeCell ref="O299:O301"/>
    <mergeCell ref="O302:O304"/>
    <mergeCell ref="O305:O307"/>
    <mergeCell ref="G296:G298"/>
    <mergeCell ref="C322:C323"/>
    <mergeCell ref="D322:D323"/>
    <mergeCell ref="E322:E323"/>
    <mergeCell ref="F322:F323"/>
    <mergeCell ref="C324:C325"/>
    <mergeCell ref="D324:D325"/>
    <mergeCell ref="E324:E325"/>
    <mergeCell ref="F324:F325"/>
    <mergeCell ref="K332:K333"/>
    <mergeCell ref="I334:I335"/>
    <mergeCell ref="I336:I337"/>
    <mergeCell ref="I338:I339"/>
    <mergeCell ref="G334:G335"/>
    <mergeCell ref="G336:G337"/>
    <mergeCell ref="G338:G339"/>
    <mergeCell ref="C332:C333"/>
    <mergeCell ref="D332:D333"/>
    <mergeCell ref="E332:E333"/>
    <mergeCell ref="F332:F333"/>
    <mergeCell ref="C328:C329"/>
    <mergeCell ref="D328:D329"/>
    <mergeCell ref="E302:E304"/>
    <mergeCell ref="F302:F304"/>
    <mergeCell ref="C305:C307"/>
    <mergeCell ref="D299:D301"/>
    <mergeCell ref="E299:E301"/>
    <mergeCell ref="F299:F301"/>
    <mergeCell ref="O308:O310"/>
    <mergeCell ref="O334:O335"/>
    <mergeCell ref="L314:L316"/>
    <mergeCell ref="F340:F341"/>
    <mergeCell ref="C342:C343"/>
    <mergeCell ref="D342:D343"/>
    <mergeCell ref="E342:E343"/>
    <mergeCell ref="F342:F343"/>
    <mergeCell ref="C344:C345"/>
    <mergeCell ref="D344:D345"/>
    <mergeCell ref="E344:E345"/>
    <mergeCell ref="L344:L345"/>
    <mergeCell ref="C334:C335"/>
    <mergeCell ref="D334:D335"/>
    <mergeCell ref="E334:E335"/>
    <mergeCell ref="F334:F335"/>
    <mergeCell ref="C336:C337"/>
    <mergeCell ref="D336:D337"/>
    <mergeCell ref="O311:O313"/>
    <mergeCell ref="O314:O316"/>
    <mergeCell ref="O317:O319"/>
    <mergeCell ref="L311:L313"/>
    <mergeCell ref="O340:O341"/>
    <mergeCell ref="O342:O343"/>
    <mergeCell ref="K328:K329"/>
    <mergeCell ref="D338:D339"/>
    <mergeCell ref="O336:O337"/>
    <mergeCell ref="O338:O339"/>
    <mergeCell ref="K330:K331"/>
    <mergeCell ref="E328:E329"/>
    <mergeCell ref="F328:F329"/>
    <mergeCell ref="I328:I329"/>
    <mergeCell ref="M628:M629"/>
    <mergeCell ref="I573:I575"/>
    <mergeCell ref="I588:I590"/>
    <mergeCell ref="G588:G590"/>
    <mergeCell ref="G591:G593"/>
    <mergeCell ref="M302:M304"/>
    <mergeCell ref="M305:M307"/>
    <mergeCell ref="O328:O329"/>
    <mergeCell ref="O330:O331"/>
    <mergeCell ref="O332:O333"/>
    <mergeCell ref="E414:E415"/>
    <mergeCell ref="G416:G417"/>
    <mergeCell ref="I416:I417"/>
    <mergeCell ref="M416:M417"/>
    <mergeCell ref="K564:K566"/>
    <mergeCell ref="A381:Q381"/>
    <mergeCell ref="A530:Q530"/>
    <mergeCell ref="K451:K453"/>
    <mergeCell ref="K454:K456"/>
    <mergeCell ref="K457:K459"/>
    <mergeCell ref="L374:L375"/>
    <mergeCell ref="L376:L377"/>
    <mergeCell ref="L378:L379"/>
    <mergeCell ref="O344:O345"/>
    <mergeCell ref="F520:F522"/>
    <mergeCell ref="C523:C525"/>
    <mergeCell ref="E360:E361"/>
    <mergeCell ref="L317:L319"/>
    <mergeCell ref="C314:C316"/>
    <mergeCell ref="D314:D316"/>
    <mergeCell ref="E314:E316"/>
    <mergeCell ref="F314:F316"/>
    <mergeCell ref="C317:C319"/>
    <mergeCell ref="G340:G341"/>
    <mergeCell ref="G342:G343"/>
    <mergeCell ref="G344:G345"/>
    <mergeCell ref="M340:M341"/>
    <mergeCell ref="M342:M343"/>
    <mergeCell ref="M344:M345"/>
    <mergeCell ref="F360:F361"/>
    <mergeCell ref="G360:G361"/>
    <mergeCell ref="I360:I361"/>
    <mergeCell ref="M322:M323"/>
    <mergeCell ref="M324:M325"/>
    <mergeCell ref="M326:M327"/>
    <mergeCell ref="C352:C353"/>
    <mergeCell ref="D352:D353"/>
    <mergeCell ref="E352:E353"/>
    <mergeCell ref="F352:F353"/>
    <mergeCell ref="G352:G353"/>
    <mergeCell ref="I352:I353"/>
    <mergeCell ref="M352:M353"/>
    <mergeCell ref="C350:C351"/>
    <mergeCell ref="D350:D351"/>
    <mergeCell ref="E350:E351"/>
    <mergeCell ref="F350:F351"/>
    <mergeCell ref="E338:E339"/>
    <mergeCell ref="F338:F339"/>
    <mergeCell ref="K352:K353"/>
    <mergeCell ref="C358:C359"/>
    <mergeCell ref="D358:D359"/>
    <mergeCell ref="E358:E359"/>
    <mergeCell ref="F358:F359"/>
    <mergeCell ref="G358:G359"/>
    <mergeCell ref="D433:D435"/>
    <mergeCell ref="E433:E435"/>
    <mergeCell ref="F433:F435"/>
    <mergeCell ref="G433:G435"/>
    <mergeCell ref="I340:I341"/>
    <mergeCell ref="I342:I343"/>
    <mergeCell ref="I344:I345"/>
    <mergeCell ref="C330:C331"/>
    <mergeCell ref="D330:D331"/>
    <mergeCell ref="E330:E331"/>
    <mergeCell ref="F330:F331"/>
    <mergeCell ref="C338:C339"/>
    <mergeCell ref="E460:E462"/>
    <mergeCell ref="F460:F462"/>
    <mergeCell ref="G460:G462"/>
    <mergeCell ref="I460:I462"/>
    <mergeCell ref="D475:D477"/>
    <mergeCell ref="E475:E477"/>
    <mergeCell ref="F475:F477"/>
    <mergeCell ref="G475:G477"/>
    <mergeCell ref="I475:I477"/>
    <mergeCell ref="C457:C459"/>
    <mergeCell ref="D457:D459"/>
    <mergeCell ref="E457:E459"/>
    <mergeCell ref="C360:C361"/>
    <mergeCell ref="D360:D361"/>
    <mergeCell ref="E336:E337"/>
    <mergeCell ref="F336:F337"/>
    <mergeCell ref="A347:Q347"/>
    <mergeCell ref="K360:K361"/>
    <mergeCell ref="K362:K363"/>
    <mergeCell ref="K364:K365"/>
    <mergeCell ref="O573:O575"/>
    <mergeCell ref="O526:O528"/>
    <mergeCell ref="O585:O587"/>
    <mergeCell ref="M594:M596"/>
    <mergeCell ref="M597:M599"/>
    <mergeCell ref="O594:O596"/>
    <mergeCell ref="M602:M603"/>
    <mergeCell ref="M493:M495"/>
    <mergeCell ref="M573:M575"/>
    <mergeCell ref="O626:O627"/>
    <mergeCell ref="O628:O629"/>
    <mergeCell ref="K567:K569"/>
    <mergeCell ref="K576:K578"/>
    <mergeCell ref="K579:K581"/>
    <mergeCell ref="L543:L545"/>
    <mergeCell ref="L546:L548"/>
    <mergeCell ref="L549:L551"/>
    <mergeCell ref="L552:L554"/>
    <mergeCell ref="K543:K545"/>
    <mergeCell ref="K546:K548"/>
    <mergeCell ref="K552:K554"/>
    <mergeCell ref="L555:L557"/>
    <mergeCell ref="A600:N600"/>
    <mergeCell ref="M626:M627"/>
    <mergeCell ref="K602:K603"/>
    <mergeCell ref="K604:K605"/>
    <mergeCell ref="K606:K607"/>
    <mergeCell ref="K608:K609"/>
    <mergeCell ref="K610:K611"/>
    <mergeCell ref="K612:K613"/>
    <mergeCell ref="D523:D525"/>
    <mergeCell ref="E523:E525"/>
    <mergeCell ref="L632:L633"/>
    <mergeCell ref="K630:K631"/>
    <mergeCell ref="K632:K633"/>
    <mergeCell ref="F624:F625"/>
    <mergeCell ref="E614:E615"/>
    <mergeCell ref="F614:F615"/>
    <mergeCell ref="L602:L603"/>
    <mergeCell ref="L77:L78"/>
    <mergeCell ref="O588:O590"/>
    <mergeCell ref="O591:O593"/>
    <mergeCell ref="M523:M525"/>
    <mergeCell ref="M526:M528"/>
    <mergeCell ref="L520:L522"/>
    <mergeCell ref="L523:L525"/>
    <mergeCell ref="L526:L528"/>
    <mergeCell ref="I520:I522"/>
    <mergeCell ref="I523:I525"/>
    <mergeCell ref="M534:M536"/>
    <mergeCell ref="L99:L100"/>
    <mergeCell ref="L101:L102"/>
    <mergeCell ref="L103:L104"/>
    <mergeCell ref="L105:L106"/>
    <mergeCell ref="L597:L599"/>
    <mergeCell ref="K260:K262"/>
    <mergeCell ref="K263:K265"/>
    <mergeCell ref="I263:I265"/>
    <mergeCell ref="M632:M633"/>
    <mergeCell ref="O570:O572"/>
    <mergeCell ref="M585:M587"/>
    <mergeCell ref="I585:I587"/>
    <mergeCell ref="G263:G265"/>
    <mergeCell ref="L226:L227"/>
    <mergeCell ref="C588:C590"/>
    <mergeCell ref="I591:I593"/>
    <mergeCell ref="M588:M590"/>
    <mergeCell ref="O520:O522"/>
    <mergeCell ref="O523:O525"/>
    <mergeCell ref="L570:L572"/>
    <mergeCell ref="L573:L575"/>
    <mergeCell ref="I570:I572"/>
    <mergeCell ref="L585:L587"/>
    <mergeCell ref="C585:C587"/>
    <mergeCell ref="D585:D587"/>
    <mergeCell ref="E585:E587"/>
    <mergeCell ref="F585:F587"/>
    <mergeCell ref="G585:G587"/>
    <mergeCell ref="K585:K587"/>
    <mergeCell ref="L81:L82"/>
    <mergeCell ref="L83:L84"/>
    <mergeCell ref="L85:L86"/>
    <mergeCell ref="C340:C341"/>
    <mergeCell ref="D340:D341"/>
    <mergeCell ref="E340:E341"/>
    <mergeCell ref="I314:I316"/>
    <mergeCell ref="C534:C536"/>
    <mergeCell ref="D534:D536"/>
    <mergeCell ref="E534:E536"/>
    <mergeCell ref="F534:F536"/>
    <mergeCell ref="A529:N529"/>
    <mergeCell ref="K570:K572"/>
    <mergeCell ref="K573:K575"/>
    <mergeCell ref="I526:I528"/>
    <mergeCell ref="G534:G536"/>
    <mergeCell ref="I534:I536"/>
    <mergeCell ref="C570:C572"/>
    <mergeCell ref="D570:D572"/>
    <mergeCell ref="E570:E572"/>
    <mergeCell ref="F570:F572"/>
    <mergeCell ref="K549:K551"/>
    <mergeCell ref="D573:D575"/>
    <mergeCell ref="E526:E528"/>
    <mergeCell ref="F526:F528"/>
    <mergeCell ref="A541:A542"/>
    <mergeCell ref="A544:A545"/>
    <mergeCell ref="A547:A548"/>
    <mergeCell ref="A550:A551"/>
    <mergeCell ref="L558:L560"/>
    <mergeCell ref="L561:L563"/>
    <mergeCell ref="L564:L566"/>
    <mergeCell ref="L567:L569"/>
    <mergeCell ref="K555:K557"/>
    <mergeCell ref="K558:K560"/>
    <mergeCell ref="K561:K563"/>
    <mergeCell ref="A553:A554"/>
    <mergeCell ref="A556:A557"/>
    <mergeCell ref="A559:A560"/>
    <mergeCell ref="A562:A563"/>
    <mergeCell ref="A565:A566"/>
    <mergeCell ref="A568:A569"/>
    <mergeCell ref="A571:A572"/>
    <mergeCell ref="A574:A575"/>
    <mergeCell ref="L531:L533"/>
    <mergeCell ref="L534:L536"/>
    <mergeCell ref="L537:L539"/>
    <mergeCell ref="L540:L542"/>
    <mergeCell ref="G549:G551"/>
    <mergeCell ref="L34:L35"/>
    <mergeCell ref="L36:L37"/>
    <mergeCell ref="L38:L39"/>
    <mergeCell ref="L75:L76"/>
    <mergeCell ref="A40:Q40"/>
    <mergeCell ref="A41:M41"/>
    <mergeCell ref="N41:Q41"/>
    <mergeCell ref="A42:Q42"/>
    <mergeCell ref="C43:C44"/>
    <mergeCell ref="D43:D44"/>
    <mergeCell ref="E43:E44"/>
    <mergeCell ref="F43:F44"/>
    <mergeCell ref="C53:C54"/>
    <mergeCell ref="D53:D54"/>
    <mergeCell ref="A34:A35"/>
    <mergeCell ref="C34:C35"/>
    <mergeCell ref="D34:D35"/>
    <mergeCell ref="G49:G50"/>
    <mergeCell ref="I49:I50"/>
    <mergeCell ref="K49:K50"/>
    <mergeCell ref="G51:G52"/>
    <mergeCell ref="K36:K37"/>
    <mergeCell ref="I53:I54"/>
    <mergeCell ref="K53:K54"/>
    <mergeCell ref="L53:L54"/>
    <mergeCell ref="M53:M54"/>
    <mergeCell ref="O53:O54"/>
    <mergeCell ref="L49:L50"/>
    <mergeCell ref="M49:M50"/>
    <mergeCell ref="O49:O50"/>
    <mergeCell ref="I51:I52"/>
    <mergeCell ref="E45:E46"/>
    <mergeCell ref="C594:C596"/>
    <mergeCell ref="D594:D596"/>
    <mergeCell ref="E594:E596"/>
    <mergeCell ref="F594:F596"/>
    <mergeCell ref="C573:C575"/>
    <mergeCell ref="M591:M593"/>
    <mergeCell ref="C308:C310"/>
    <mergeCell ref="D308:D310"/>
    <mergeCell ref="E308:E310"/>
    <mergeCell ref="F308:F310"/>
    <mergeCell ref="C311:C313"/>
    <mergeCell ref="D311:D313"/>
    <mergeCell ref="E311:E313"/>
    <mergeCell ref="F311:F313"/>
    <mergeCell ref="E537:E539"/>
    <mergeCell ref="F537:F539"/>
    <mergeCell ref="G537:G539"/>
    <mergeCell ref="I537:I539"/>
    <mergeCell ref="M537:M539"/>
    <mergeCell ref="C546:C548"/>
    <mergeCell ref="D546:D548"/>
    <mergeCell ref="E546:E548"/>
    <mergeCell ref="F546:F548"/>
    <mergeCell ref="G546:G548"/>
    <mergeCell ref="I546:I548"/>
    <mergeCell ref="M546:M548"/>
    <mergeCell ref="C460:C462"/>
    <mergeCell ref="D460:D462"/>
    <mergeCell ref="C537:C539"/>
    <mergeCell ref="D537:D539"/>
    <mergeCell ref="M460:M462"/>
    <mergeCell ref="G478:G480"/>
    <mergeCell ref="C302:C304"/>
    <mergeCell ref="F305:F307"/>
    <mergeCell ref="F344:F345"/>
    <mergeCell ref="L130:L131"/>
    <mergeCell ref="L134:L135"/>
    <mergeCell ref="L136:L137"/>
    <mergeCell ref="L138:L139"/>
    <mergeCell ref="L140:L141"/>
    <mergeCell ref="L142:L143"/>
    <mergeCell ref="L144:L145"/>
    <mergeCell ref="I308:I310"/>
    <mergeCell ref="I311:I313"/>
    <mergeCell ref="K308:K310"/>
    <mergeCell ref="K311:K313"/>
    <mergeCell ref="K314:K316"/>
    <mergeCell ref="K317:K319"/>
    <mergeCell ref="K322:K323"/>
    <mergeCell ref="G299:G301"/>
    <mergeCell ref="G302:G304"/>
    <mergeCell ref="G305:G307"/>
    <mergeCell ref="G308:G310"/>
    <mergeCell ref="G311:G313"/>
    <mergeCell ref="L290:L292"/>
    <mergeCell ref="L190:L191"/>
    <mergeCell ref="K206:K207"/>
    <mergeCell ref="L206:L207"/>
    <mergeCell ref="I317:I319"/>
    <mergeCell ref="K290:K292"/>
    <mergeCell ref="K293:K295"/>
    <mergeCell ref="K296:K298"/>
    <mergeCell ref="I260:I262"/>
    <mergeCell ref="C299:C301"/>
    <mergeCell ref="I269:I271"/>
    <mergeCell ref="G234:G235"/>
    <mergeCell ref="C222:C223"/>
    <mergeCell ref="D222:D223"/>
    <mergeCell ref="E222:E223"/>
    <mergeCell ref="F222:F223"/>
    <mergeCell ref="L222:L223"/>
    <mergeCell ref="L284:L286"/>
    <mergeCell ref="L287:L289"/>
    <mergeCell ref="L293:L295"/>
    <mergeCell ref="O214:O215"/>
    <mergeCell ref="K216:K217"/>
    <mergeCell ref="L216:L217"/>
    <mergeCell ref="O216:O217"/>
    <mergeCell ref="K218:K219"/>
    <mergeCell ref="L218:L219"/>
    <mergeCell ref="O218:O219"/>
    <mergeCell ref="M284:M286"/>
    <mergeCell ref="M287:M289"/>
    <mergeCell ref="M290:M292"/>
    <mergeCell ref="E284:E286"/>
    <mergeCell ref="F284:F286"/>
    <mergeCell ref="C287:C289"/>
    <mergeCell ref="D287:D289"/>
    <mergeCell ref="E287:E289"/>
    <mergeCell ref="F287:F289"/>
    <mergeCell ref="O290:O292"/>
    <mergeCell ref="O293:O295"/>
    <mergeCell ref="G284:G286"/>
    <mergeCell ref="G287:G289"/>
    <mergeCell ref="E290:E292"/>
    <mergeCell ref="F290:F292"/>
    <mergeCell ref="O266:O268"/>
    <mergeCell ref="C216:C217"/>
    <mergeCell ref="O200:O201"/>
    <mergeCell ref="L340:L341"/>
    <mergeCell ref="L342:L343"/>
    <mergeCell ref="L296:L298"/>
    <mergeCell ref="L299:L301"/>
    <mergeCell ref="L251:L253"/>
    <mergeCell ref="L254:L256"/>
    <mergeCell ref="L257:L259"/>
    <mergeCell ref="L322:L323"/>
    <mergeCell ref="L324:L325"/>
    <mergeCell ref="L326:L327"/>
    <mergeCell ref="L260:L262"/>
    <mergeCell ref="L263:L265"/>
    <mergeCell ref="L266:L268"/>
    <mergeCell ref="A320:N320"/>
    <mergeCell ref="K251:K253"/>
    <mergeCell ref="K254:K256"/>
    <mergeCell ref="K257:K259"/>
    <mergeCell ref="K326:K327"/>
    <mergeCell ref="L308:L310"/>
    <mergeCell ref="K305:K307"/>
    <mergeCell ref="L302:L304"/>
    <mergeCell ref="L305:L307"/>
    <mergeCell ref="I296:I298"/>
    <mergeCell ref="I302:I304"/>
    <mergeCell ref="I305:I307"/>
    <mergeCell ref="I266:I268"/>
    <mergeCell ref="G260:G262"/>
    <mergeCell ref="L200:L201"/>
    <mergeCell ref="M200:M201"/>
    <mergeCell ref="O210:O211"/>
    <mergeCell ref="K212:K213"/>
    <mergeCell ref="L212:L213"/>
    <mergeCell ref="O212:O213"/>
    <mergeCell ref="F226:F227"/>
    <mergeCell ref="O196:O197"/>
    <mergeCell ref="C198:C199"/>
    <mergeCell ref="D198:D199"/>
    <mergeCell ref="E198:E199"/>
    <mergeCell ref="F198:F199"/>
    <mergeCell ref="C188:C189"/>
    <mergeCell ref="D188:D189"/>
    <mergeCell ref="E188:E189"/>
    <mergeCell ref="F188:F189"/>
    <mergeCell ref="K188:K189"/>
    <mergeCell ref="L188:L189"/>
    <mergeCell ref="M188:M189"/>
    <mergeCell ref="O188:O189"/>
    <mergeCell ref="C190:C191"/>
    <mergeCell ref="D190:D191"/>
    <mergeCell ref="E190:E191"/>
    <mergeCell ref="F190:F191"/>
    <mergeCell ref="K198:K199"/>
    <mergeCell ref="L198:L199"/>
    <mergeCell ref="M198:M199"/>
    <mergeCell ref="M196:M197"/>
    <mergeCell ref="C200:C201"/>
    <mergeCell ref="D200:D201"/>
    <mergeCell ref="E200:E201"/>
    <mergeCell ref="F200:F201"/>
    <mergeCell ref="K200:K201"/>
    <mergeCell ref="O198:O199"/>
    <mergeCell ref="M190:M191"/>
    <mergeCell ref="O190:O191"/>
    <mergeCell ref="C192:C193"/>
    <mergeCell ref="D192:D193"/>
    <mergeCell ref="E192:E193"/>
    <mergeCell ref="F192:F193"/>
    <mergeCell ref="K192:K193"/>
    <mergeCell ref="L192:L193"/>
    <mergeCell ref="M192:M193"/>
    <mergeCell ref="O192:O193"/>
    <mergeCell ref="C194:C195"/>
    <mergeCell ref="D194:D195"/>
    <mergeCell ref="E194:E195"/>
    <mergeCell ref="F194:F195"/>
    <mergeCell ref="K194:K195"/>
    <mergeCell ref="L194:L195"/>
    <mergeCell ref="M194:M195"/>
    <mergeCell ref="O194:O195"/>
    <mergeCell ref="C196:C197"/>
    <mergeCell ref="D196:D197"/>
    <mergeCell ref="E196:E197"/>
    <mergeCell ref="F196:F197"/>
    <mergeCell ref="K196:K197"/>
    <mergeCell ref="L196:L197"/>
    <mergeCell ref="O202:O203"/>
    <mergeCell ref="C204:C205"/>
    <mergeCell ref="D204:D205"/>
    <mergeCell ref="E204:E205"/>
    <mergeCell ref="F204:F205"/>
    <mergeCell ref="K204:K205"/>
    <mergeCell ref="M204:M205"/>
    <mergeCell ref="C206:C207"/>
    <mergeCell ref="D206:D207"/>
    <mergeCell ref="E206:E207"/>
    <mergeCell ref="F206:F207"/>
    <mergeCell ref="M206:M207"/>
    <mergeCell ref="C208:C209"/>
    <mergeCell ref="D208:D209"/>
    <mergeCell ref="E208:E209"/>
    <mergeCell ref="F208:F209"/>
    <mergeCell ref="M208:M209"/>
    <mergeCell ref="K208:K209"/>
    <mergeCell ref="L208:L209"/>
    <mergeCell ref="O206:O207"/>
    <mergeCell ref="O208:O209"/>
    <mergeCell ref="L204:L205"/>
    <mergeCell ref="O204:O205"/>
    <mergeCell ref="C202:C203"/>
    <mergeCell ref="D202:D203"/>
    <mergeCell ref="E202:E203"/>
    <mergeCell ref="F202:F203"/>
    <mergeCell ref="K202:K203"/>
    <mergeCell ref="L202:L203"/>
    <mergeCell ref="M202:M203"/>
    <mergeCell ref="C210:C211"/>
    <mergeCell ref="D210:D211"/>
    <mergeCell ref="E210:E211"/>
    <mergeCell ref="F210:F211"/>
    <mergeCell ref="M210:M211"/>
    <mergeCell ref="K210:K211"/>
    <mergeCell ref="L210:L211"/>
    <mergeCell ref="C212:C213"/>
    <mergeCell ref="D212:D213"/>
    <mergeCell ref="E212:E213"/>
    <mergeCell ref="F212:F213"/>
    <mergeCell ref="M212:M213"/>
    <mergeCell ref="C214:C215"/>
    <mergeCell ref="D214:D215"/>
    <mergeCell ref="E214:E215"/>
    <mergeCell ref="F214:F215"/>
    <mergeCell ref="M214:M215"/>
    <mergeCell ref="K214:K215"/>
    <mergeCell ref="L214:L215"/>
    <mergeCell ref="D216:D217"/>
    <mergeCell ref="E216:E217"/>
    <mergeCell ref="F216:F217"/>
    <mergeCell ref="M216:M217"/>
    <mergeCell ref="C218:C219"/>
    <mergeCell ref="D218:D219"/>
    <mergeCell ref="E218:E219"/>
    <mergeCell ref="F218:F219"/>
    <mergeCell ref="M218:M219"/>
    <mergeCell ref="C636:C637"/>
    <mergeCell ref="D636:D637"/>
    <mergeCell ref="E636:E637"/>
    <mergeCell ref="F636:F637"/>
    <mergeCell ref="G636:G637"/>
    <mergeCell ref="I636:I637"/>
    <mergeCell ref="L636:L637"/>
    <mergeCell ref="M636:M637"/>
    <mergeCell ref="F612:F613"/>
    <mergeCell ref="G612:G613"/>
    <mergeCell ref="M612:M613"/>
    <mergeCell ref="F408:F409"/>
    <mergeCell ref="G408:G409"/>
    <mergeCell ref="M442:M444"/>
    <mergeCell ref="M222:M223"/>
    <mergeCell ref="L588:L590"/>
    <mergeCell ref="L591:L593"/>
    <mergeCell ref="L626:L627"/>
    <mergeCell ref="L628:L629"/>
    <mergeCell ref="L630:L631"/>
    <mergeCell ref="C634:C635"/>
    <mergeCell ref="C290:C292"/>
    <mergeCell ref="D290:D292"/>
    <mergeCell ref="D634:D635"/>
    <mergeCell ref="E634:E635"/>
    <mergeCell ref="F634:F635"/>
    <mergeCell ref="G634:G635"/>
    <mergeCell ref="I634:I635"/>
    <mergeCell ref="L634:L635"/>
    <mergeCell ref="M634:M635"/>
    <mergeCell ref="O634:O635"/>
    <mergeCell ref="K634:K635"/>
    <mergeCell ref="K636:K637"/>
    <mergeCell ref="O597:O599"/>
    <mergeCell ref="D597:D599"/>
    <mergeCell ref="E597:E599"/>
    <mergeCell ref="F597:F599"/>
    <mergeCell ref="C608:C609"/>
    <mergeCell ref="D608:D609"/>
    <mergeCell ref="E608:E609"/>
    <mergeCell ref="F608:F609"/>
    <mergeCell ref="G608:G609"/>
    <mergeCell ref="M608:M609"/>
    <mergeCell ref="C616:C617"/>
    <mergeCell ref="D616:D617"/>
    <mergeCell ref="E616:E617"/>
    <mergeCell ref="F616:F617"/>
    <mergeCell ref="G616:G617"/>
    <mergeCell ref="M616:M617"/>
    <mergeCell ref="C624:C625"/>
    <mergeCell ref="D624:D625"/>
    <mergeCell ref="E624:E625"/>
    <mergeCell ref="C610:C611"/>
    <mergeCell ref="C630:C631"/>
    <mergeCell ref="C606:C607"/>
    <mergeCell ref="D606:D607"/>
    <mergeCell ref="E606:E607"/>
    <mergeCell ref="F606:F607"/>
    <mergeCell ref="G606:G607"/>
    <mergeCell ref="M606:M607"/>
    <mergeCell ref="C604:C605"/>
    <mergeCell ref="D604:D605"/>
    <mergeCell ref="E604:E605"/>
    <mergeCell ref="F604:F605"/>
    <mergeCell ref="G604:G605"/>
    <mergeCell ref="M604:M605"/>
    <mergeCell ref="C602:C603"/>
    <mergeCell ref="D602:D603"/>
    <mergeCell ref="E602:E603"/>
    <mergeCell ref="F602:F603"/>
    <mergeCell ref="G602:G603"/>
    <mergeCell ref="K588:K590"/>
    <mergeCell ref="I594:I596"/>
    <mergeCell ref="I597:I599"/>
    <mergeCell ref="G594:G596"/>
    <mergeCell ref="G597:G599"/>
    <mergeCell ref="D588:D590"/>
    <mergeCell ref="E588:E590"/>
    <mergeCell ref="F588:F590"/>
    <mergeCell ref="C591:C593"/>
    <mergeCell ref="D591:D593"/>
    <mergeCell ref="E591:E593"/>
    <mergeCell ref="F591:F593"/>
    <mergeCell ref="L604:L605"/>
    <mergeCell ref="A601:Q601"/>
    <mergeCell ref="C597:C599"/>
    <mergeCell ref="L594:L596"/>
    <mergeCell ref="D610:D611"/>
    <mergeCell ref="E610:E611"/>
    <mergeCell ref="F610:F611"/>
    <mergeCell ref="G610:G611"/>
    <mergeCell ref="M610:M611"/>
    <mergeCell ref="C622:C623"/>
    <mergeCell ref="D622:D623"/>
    <mergeCell ref="E622:E623"/>
    <mergeCell ref="F622:F623"/>
    <mergeCell ref="G622:G623"/>
    <mergeCell ref="M622:M623"/>
    <mergeCell ref="C620:C621"/>
    <mergeCell ref="D620:D621"/>
    <mergeCell ref="E620:E621"/>
    <mergeCell ref="F620:F621"/>
    <mergeCell ref="G620:G621"/>
    <mergeCell ref="M620:M621"/>
    <mergeCell ref="C618:C619"/>
    <mergeCell ref="D618:D619"/>
    <mergeCell ref="E618:E619"/>
    <mergeCell ref="F618:F619"/>
    <mergeCell ref="G618:G619"/>
    <mergeCell ref="M618:M619"/>
    <mergeCell ref="C614:C615"/>
    <mergeCell ref="D614:D615"/>
    <mergeCell ref="G614:G615"/>
    <mergeCell ref="M614:M615"/>
    <mergeCell ref="C612:C613"/>
    <mergeCell ref="D612:D613"/>
    <mergeCell ref="E612:E613"/>
    <mergeCell ref="K614:K615"/>
    <mergeCell ref="K616:K617"/>
    <mergeCell ref="C531:C533"/>
    <mergeCell ref="D531:D533"/>
    <mergeCell ref="E531:E533"/>
    <mergeCell ref="F531:F533"/>
    <mergeCell ref="G531:G533"/>
    <mergeCell ref="I531:I533"/>
    <mergeCell ref="M531:M533"/>
    <mergeCell ref="K496:K498"/>
    <mergeCell ref="K499:K501"/>
    <mergeCell ref="K502:K504"/>
    <mergeCell ref="K505:K507"/>
    <mergeCell ref="K508:K510"/>
    <mergeCell ref="K511:K513"/>
    <mergeCell ref="K514:K516"/>
    <mergeCell ref="K517:K519"/>
    <mergeCell ref="F517:F519"/>
    <mergeCell ref="G517:G519"/>
    <mergeCell ref="I517:I519"/>
    <mergeCell ref="M517:M519"/>
    <mergeCell ref="C514:C516"/>
    <mergeCell ref="D514:D516"/>
    <mergeCell ref="F523:F525"/>
    <mergeCell ref="C526:C528"/>
    <mergeCell ref="D526:D528"/>
    <mergeCell ref="C520:C522"/>
    <mergeCell ref="D520:D522"/>
    <mergeCell ref="E520:E522"/>
    <mergeCell ref="G520:G522"/>
    <mergeCell ref="G523:G525"/>
    <mergeCell ref="G526:G528"/>
    <mergeCell ref="M520:M522"/>
    <mergeCell ref="C502:C504"/>
    <mergeCell ref="K472:K474"/>
    <mergeCell ref="K484:K486"/>
    <mergeCell ref="K487:K489"/>
    <mergeCell ref="K490:K492"/>
    <mergeCell ref="F490:F492"/>
    <mergeCell ref="G490:G492"/>
    <mergeCell ref="I490:I492"/>
    <mergeCell ref="M490:M492"/>
    <mergeCell ref="C487:C489"/>
    <mergeCell ref="D487:D489"/>
    <mergeCell ref="E487:E489"/>
    <mergeCell ref="F487:F489"/>
    <mergeCell ref="G487:G489"/>
    <mergeCell ref="I487:I489"/>
    <mergeCell ref="M487:M489"/>
    <mergeCell ref="M478:M480"/>
    <mergeCell ref="C481:C483"/>
    <mergeCell ref="D481:D483"/>
    <mergeCell ref="E481:E483"/>
    <mergeCell ref="F481:F483"/>
    <mergeCell ref="G481:G483"/>
    <mergeCell ref="I481:I483"/>
    <mergeCell ref="M481:M483"/>
    <mergeCell ref="C490:C492"/>
    <mergeCell ref="D490:D492"/>
    <mergeCell ref="C543:C545"/>
    <mergeCell ref="D543:D545"/>
    <mergeCell ref="E543:E545"/>
    <mergeCell ref="F543:F545"/>
    <mergeCell ref="G543:G545"/>
    <mergeCell ref="I543:I545"/>
    <mergeCell ref="M543:M545"/>
    <mergeCell ref="C540:C542"/>
    <mergeCell ref="D540:D542"/>
    <mergeCell ref="E540:E542"/>
    <mergeCell ref="F540:F542"/>
    <mergeCell ref="G540:G542"/>
    <mergeCell ref="I540:I542"/>
    <mergeCell ref="M540:M542"/>
    <mergeCell ref="K540:K542"/>
    <mergeCell ref="D472:D474"/>
    <mergeCell ref="E472:E474"/>
    <mergeCell ref="F472:F474"/>
    <mergeCell ref="G472:G474"/>
    <mergeCell ref="I472:I474"/>
    <mergeCell ref="M472:M474"/>
    <mergeCell ref="C484:C486"/>
    <mergeCell ref="D484:D486"/>
    <mergeCell ref="E484:E486"/>
    <mergeCell ref="F484:F486"/>
    <mergeCell ref="G484:G486"/>
    <mergeCell ref="I484:I486"/>
    <mergeCell ref="C517:C519"/>
    <mergeCell ref="D517:D519"/>
    <mergeCell ref="E517:E519"/>
    <mergeCell ref="E490:E492"/>
    <mergeCell ref="I478:I480"/>
    <mergeCell ref="C555:C557"/>
    <mergeCell ref="D555:D557"/>
    <mergeCell ref="E555:E557"/>
    <mergeCell ref="F555:F557"/>
    <mergeCell ref="G555:G557"/>
    <mergeCell ref="I555:I557"/>
    <mergeCell ref="M555:M557"/>
    <mergeCell ref="C552:C554"/>
    <mergeCell ref="D552:D554"/>
    <mergeCell ref="E552:E554"/>
    <mergeCell ref="F552:F554"/>
    <mergeCell ref="G552:G554"/>
    <mergeCell ref="I552:I554"/>
    <mergeCell ref="M552:M554"/>
    <mergeCell ref="C549:C551"/>
    <mergeCell ref="D549:D551"/>
    <mergeCell ref="E549:E551"/>
    <mergeCell ref="F549:F551"/>
    <mergeCell ref="I549:I551"/>
    <mergeCell ref="M549:M551"/>
    <mergeCell ref="C414:C415"/>
    <mergeCell ref="D414:D415"/>
    <mergeCell ref="C392:C393"/>
    <mergeCell ref="D392:D393"/>
    <mergeCell ref="E392:E393"/>
    <mergeCell ref="F392:F393"/>
    <mergeCell ref="G392:G393"/>
    <mergeCell ref="I392:I393"/>
    <mergeCell ref="M392:M393"/>
    <mergeCell ref="F404:F405"/>
    <mergeCell ref="G404:G405"/>
    <mergeCell ref="I404:I405"/>
    <mergeCell ref="M404:M405"/>
    <mergeCell ref="D400:D401"/>
    <mergeCell ref="E400:E401"/>
    <mergeCell ref="F400:F401"/>
    <mergeCell ref="G400:G401"/>
    <mergeCell ref="I400:I401"/>
    <mergeCell ref="M400:M401"/>
    <mergeCell ref="C398:C399"/>
    <mergeCell ref="C396:C397"/>
    <mergeCell ref="F398:F399"/>
    <mergeCell ref="G398:G399"/>
    <mergeCell ref="I398:I399"/>
    <mergeCell ref="M398:M399"/>
    <mergeCell ref="L404:L405"/>
    <mergeCell ref="K406:K407"/>
    <mergeCell ref="K408:K409"/>
    <mergeCell ref="K410:K411"/>
    <mergeCell ref="K412:K413"/>
    <mergeCell ref="K414:K415"/>
    <mergeCell ref="F422:F423"/>
    <mergeCell ref="C390:C391"/>
    <mergeCell ref="D390:D391"/>
    <mergeCell ref="E390:E391"/>
    <mergeCell ref="F390:F391"/>
    <mergeCell ref="G390:G391"/>
    <mergeCell ref="I390:I391"/>
    <mergeCell ref="M390:M391"/>
    <mergeCell ref="C400:C401"/>
    <mergeCell ref="D396:D397"/>
    <mergeCell ref="E396:E397"/>
    <mergeCell ref="F396:F397"/>
    <mergeCell ref="G396:G397"/>
    <mergeCell ref="I396:I397"/>
    <mergeCell ref="M396:M397"/>
    <mergeCell ref="F414:F415"/>
    <mergeCell ref="G414:G415"/>
    <mergeCell ref="I414:I415"/>
    <mergeCell ref="M414:M415"/>
    <mergeCell ref="C394:C395"/>
    <mergeCell ref="D394:D395"/>
    <mergeCell ref="E394:E395"/>
    <mergeCell ref="F394:F395"/>
    <mergeCell ref="C406:C407"/>
    <mergeCell ref="D406:D407"/>
    <mergeCell ref="E406:E407"/>
    <mergeCell ref="F406:F407"/>
    <mergeCell ref="G406:G407"/>
    <mergeCell ref="I406:I407"/>
    <mergeCell ref="M406:M407"/>
    <mergeCell ref="C404:C405"/>
    <mergeCell ref="D404:D405"/>
    <mergeCell ref="C426:C427"/>
    <mergeCell ref="D426:D427"/>
    <mergeCell ref="E426:E427"/>
    <mergeCell ref="F426:F427"/>
    <mergeCell ref="G426:G427"/>
    <mergeCell ref="I426:I427"/>
    <mergeCell ref="M426:M427"/>
    <mergeCell ref="C420:C421"/>
    <mergeCell ref="D420:D421"/>
    <mergeCell ref="E420:E421"/>
    <mergeCell ref="F420:F421"/>
    <mergeCell ref="G420:G421"/>
    <mergeCell ref="I420:I421"/>
    <mergeCell ref="M420:M421"/>
    <mergeCell ref="C416:C417"/>
    <mergeCell ref="D416:D417"/>
    <mergeCell ref="E416:E417"/>
    <mergeCell ref="M422:M423"/>
    <mergeCell ref="F416:F417"/>
    <mergeCell ref="G418:G419"/>
    <mergeCell ref="I418:I419"/>
    <mergeCell ref="M418:M419"/>
    <mergeCell ref="C424:C425"/>
    <mergeCell ref="D424:D425"/>
    <mergeCell ref="E424:E425"/>
    <mergeCell ref="F424:F425"/>
    <mergeCell ref="G424:G425"/>
    <mergeCell ref="I424:I425"/>
    <mergeCell ref="M424:M425"/>
    <mergeCell ref="C422:C423"/>
    <mergeCell ref="D422:D423"/>
    <mergeCell ref="E422:E423"/>
    <mergeCell ref="C372:C373"/>
    <mergeCell ref="C412:C413"/>
    <mergeCell ref="D412:D413"/>
    <mergeCell ref="E412:E413"/>
    <mergeCell ref="F412:F413"/>
    <mergeCell ref="G412:G413"/>
    <mergeCell ref="I412:I413"/>
    <mergeCell ref="M412:M413"/>
    <mergeCell ref="C410:C411"/>
    <mergeCell ref="D410:D411"/>
    <mergeCell ref="E410:E411"/>
    <mergeCell ref="F410:F411"/>
    <mergeCell ref="G410:G411"/>
    <mergeCell ref="I410:I411"/>
    <mergeCell ref="M410:M411"/>
    <mergeCell ref="E404:E405"/>
    <mergeCell ref="C402:C403"/>
    <mergeCell ref="D402:D403"/>
    <mergeCell ref="E402:E403"/>
    <mergeCell ref="F402:F403"/>
    <mergeCell ref="G402:G403"/>
    <mergeCell ref="I402:I403"/>
    <mergeCell ref="M402:M403"/>
    <mergeCell ref="C408:C409"/>
    <mergeCell ref="D408:D409"/>
    <mergeCell ref="E408:E409"/>
    <mergeCell ref="I408:I409"/>
    <mergeCell ref="G394:G395"/>
    <mergeCell ref="F378:F379"/>
    <mergeCell ref="I394:I395"/>
    <mergeCell ref="M394:M395"/>
    <mergeCell ref="M408:M409"/>
    <mergeCell ref="I358:I359"/>
    <mergeCell ref="M358:M359"/>
    <mergeCell ref="C356:C357"/>
    <mergeCell ref="D356:D357"/>
    <mergeCell ref="E356:E357"/>
    <mergeCell ref="F356:F357"/>
    <mergeCell ref="G356:G357"/>
    <mergeCell ref="I356:I357"/>
    <mergeCell ref="M356:M357"/>
    <mergeCell ref="C354:C355"/>
    <mergeCell ref="D354:D355"/>
    <mergeCell ref="E354:E355"/>
    <mergeCell ref="F354:F355"/>
    <mergeCell ref="G354:G355"/>
    <mergeCell ref="G378:G379"/>
    <mergeCell ref="I378:I379"/>
    <mergeCell ref="M378:M379"/>
    <mergeCell ref="C362:C363"/>
    <mergeCell ref="D362:D363"/>
    <mergeCell ref="E362:E363"/>
    <mergeCell ref="F362:F363"/>
    <mergeCell ref="G362:G363"/>
    <mergeCell ref="I362:I363"/>
    <mergeCell ref="M362:M363"/>
    <mergeCell ref="C366:C367"/>
    <mergeCell ref="D366:D367"/>
    <mergeCell ref="M376:M377"/>
    <mergeCell ref="I354:I355"/>
    <mergeCell ref="M354:M355"/>
    <mergeCell ref="K354:K355"/>
    <mergeCell ref="K356:K357"/>
    <mergeCell ref="K358:K359"/>
    <mergeCell ref="C433:C435"/>
    <mergeCell ref="M360:M361"/>
    <mergeCell ref="C364:C365"/>
    <mergeCell ref="D364:D365"/>
    <mergeCell ref="E364:E365"/>
    <mergeCell ref="F364:F365"/>
    <mergeCell ref="G364:G365"/>
    <mergeCell ref="I364:I365"/>
    <mergeCell ref="M364:M365"/>
    <mergeCell ref="C368:C369"/>
    <mergeCell ref="D368:D369"/>
    <mergeCell ref="E368:E369"/>
    <mergeCell ref="F368:F369"/>
    <mergeCell ref="G368:G369"/>
    <mergeCell ref="I368:I369"/>
    <mergeCell ref="M368:M369"/>
    <mergeCell ref="F370:F371"/>
    <mergeCell ref="G370:G371"/>
    <mergeCell ref="I370:I371"/>
    <mergeCell ref="M370:M371"/>
    <mergeCell ref="D372:D373"/>
    <mergeCell ref="E372:E373"/>
    <mergeCell ref="F372:F373"/>
    <mergeCell ref="G372:G373"/>
    <mergeCell ref="I372:I373"/>
    <mergeCell ref="M372:M373"/>
    <mergeCell ref="C376:C377"/>
    <mergeCell ref="D376:D377"/>
    <mergeCell ref="E376:E377"/>
    <mergeCell ref="F376:F377"/>
    <mergeCell ref="G376:G377"/>
    <mergeCell ref="I376:I377"/>
    <mergeCell ref="C374:C375"/>
    <mergeCell ref="D374:D375"/>
    <mergeCell ref="E374:E375"/>
    <mergeCell ref="F374:F375"/>
    <mergeCell ref="G374:G375"/>
    <mergeCell ref="I374:I375"/>
    <mergeCell ref="M374:M375"/>
    <mergeCell ref="G382:G383"/>
    <mergeCell ref="G384:G385"/>
    <mergeCell ref="G386:G387"/>
    <mergeCell ref="G388:G389"/>
    <mergeCell ref="C469:C471"/>
    <mergeCell ref="D469:D471"/>
    <mergeCell ref="E469:E471"/>
    <mergeCell ref="F469:F471"/>
    <mergeCell ref="G469:G471"/>
    <mergeCell ref="I469:I471"/>
    <mergeCell ref="M469:M471"/>
    <mergeCell ref="C466:C468"/>
    <mergeCell ref="D466:D468"/>
    <mergeCell ref="E466:E468"/>
    <mergeCell ref="F466:F468"/>
    <mergeCell ref="C445:C447"/>
    <mergeCell ref="D445:D447"/>
    <mergeCell ref="E445:E447"/>
    <mergeCell ref="F445:F447"/>
    <mergeCell ref="G445:G447"/>
    <mergeCell ref="I445:I447"/>
    <mergeCell ref="M445:M447"/>
    <mergeCell ref="C442:C444"/>
    <mergeCell ref="D442:D444"/>
    <mergeCell ref="G422:G423"/>
    <mergeCell ref="I422:I423"/>
    <mergeCell ref="C418:C419"/>
    <mergeCell ref="D418:D419"/>
    <mergeCell ref="E418:E419"/>
    <mergeCell ref="F418:F419"/>
    <mergeCell ref="D398:D399"/>
    <mergeCell ref="E398:E399"/>
    <mergeCell ref="G511:G513"/>
    <mergeCell ref="I511:I513"/>
    <mergeCell ref="M511:M513"/>
    <mergeCell ref="C508:C510"/>
    <mergeCell ref="D508:D510"/>
    <mergeCell ref="E508:E510"/>
    <mergeCell ref="F508:F510"/>
    <mergeCell ref="G508:G510"/>
    <mergeCell ref="I508:I510"/>
    <mergeCell ref="M508:M510"/>
    <mergeCell ref="D436:D438"/>
    <mergeCell ref="D451:D453"/>
    <mergeCell ref="E451:E453"/>
    <mergeCell ref="F451:F453"/>
    <mergeCell ref="G451:G453"/>
    <mergeCell ref="I451:I453"/>
    <mergeCell ref="M451:M453"/>
    <mergeCell ref="C436:C438"/>
    <mergeCell ref="C454:C456"/>
    <mergeCell ref="D454:D456"/>
    <mergeCell ref="E454:E456"/>
    <mergeCell ref="F454:F456"/>
    <mergeCell ref="G454:G456"/>
    <mergeCell ref="I454:I456"/>
    <mergeCell ref="M454:M456"/>
    <mergeCell ref="G466:G468"/>
    <mergeCell ref="I466:I468"/>
    <mergeCell ref="M466:M468"/>
    <mergeCell ref="C478:C480"/>
    <mergeCell ref="D478:D480"/>
    <mergeCell ref="F457:F459"/>
    <mergeCell ref="G457:G459"/>
    <mergeCell ref="C496:C498"/>
    <mergeCell ref="D496:D498"/>
    <mergeCell ref="E496:E498"/>
    <mergeCell ref="F496:F498"/>
    <mergeCell ref="G496:G498"/>
    <mergeCell ref="I496:I498"/>
    <mergeCell ref="M496:M498"/>
    <mergeCell ref="M484:M486"/>
    <mergeCell ref="K475:K477"/>
    <mergeCell ref="K478:K480"/>
    <mergeCell ref="K481:K483"/>
    <mergeCell ref="M475:M477"/>
    <mergeCell ref="I457:I459"/>
    <mergeCell ref="M457:M459"/>
    <mergeCell ref="K493:K495"/>
    <mergeCell ref="C472:C474"/>
    <mergeCell ref="C463:C465"/>
    <mergeCell ref="D463:D465"/>
    <mergeCell ref="E463:E465"/>
    <mergeCell ref="F463:F465"/>
    <mergeCell ref="G463:G465"/>
    <mergeCell ref="I463:I465"/>
    <mergeCell ref="M463:M465"/>
    <mergeCell ref="C475:C477"/>
    <mergeCell ref="K469:K471"/>
    <mergeCell ref="D502:D504"/>
    <mergeCell ref="E502:E504"/>
    <mergeCell ref="F502:F504"/>
    <mergeCell ref="G502:G504"/>
    <mergeCell ref="I502:I504"/>
    <mergeCell ref="M502:M504"/>
    <mergeCell ref="E478:E480"/>
    <mergeCell ref="F478:F480"/>
    <mergeCell ref="C493:C495"/>
    <mergeCell ref="D493:D495"/>
    <mergeCell ref="E493:E495"/>
    <mergeCell ref="F493:F495"/>
    <mergeCell ref="C499:C501"/>
    <mergeCell ref="D499:D501"/>
    <mergeCell ref="E499:E501"/>
    <mergeCell ref="F499:F501"/>
    <mergeCell ref="G499:G501"/>
    <mergeCell ref="I499:I501"/>
    <mergeCell ref="M499:M501"/>
    <mergeCell ref="E582:E584"/>
    <mergeCell ref="F582:F584"/>
    <mergeCell ref="G582:G584"/>
    <mergeCell ref="I582:I584"/>
    <mergeCell ref="K582:K584"/>
    <mergeCell ref="L582:L584"/>
    <mergeCell ref="M582:M584"/>
    <mergeCell ref="C558:C560"/>
    <mergeCell ref="D558:D560"/>
    <mergeCell ref="E558:E560"/>
    <mergeCell ref="F558:F560"/>
    <mergeCell ref="G558:G560"/>
    <mergeCell ref="I558:I560"/>
    <mergeCell ref="M558:M560"/>
    <mergeCell ref="C505:C507"/>
    <mergeCell ref="D505:D507"/>
    <mergeCell ref="E505:E507"/>
    <mergeCell ref="F505:F507"/>
    <mergeCell ref="G505:G507"/>
    <mergeCell ref="E573:E575"/>
    <mergeCell ref="F573:F575"/>
    <mergeCell ref="E514:E516"/>
    <mergeCell ref="F514:F516"/>
    <mergeCell ref="G514:G516"/>
    <mergeCell ref="I514:I516"/>
    <mergeCell ref="M514:M516"/>
    <mergeCell ref="C511:C513"/>
    <mergeCell ref="D511:D513"/>
    <mergeCell ref="E511:E513"/>
    <mergeCell ref="F511:F513"/>
    <mergeCell ref="I505:I507"/>
    <mergeCell ref="M505:M507"/>
    <mergeCell ref="O582:O584"/>
    <mergeCell ref="C561:C563"/>
    <mergeCell ref="D561:D563"/>
    <mergeCell ref="E561:E563"/>
    <mergeCell ref="F561:F563"/>
    <mergeCell ref="G561:G563"/>
    <mergeCell ref="I561:I563"/>
    <mergeCell ref="M561:M563"/>
    <mergeCell ref="C567:C569"/>
    <mergeCell ref="D567:D569"/>
    <mergeCell ref="E567:E569"/>
    <mergeCell ref="F567:F569"/>
    <mergeCell ref="G567:G569"/>
    <mergeCell ref="I567:I569"/>
    <mergeCell ref="M567:M569"/>
    <mergeCell ref="C579:C581"/>
    <mergeCell ref="D579:D581"/>
    <mergeCell ref="E579:E581"/>
    <mergeCell ref="I576:I578"/>
    <mergeCell ref="M576:M578"/>
    <mergeCell ref="G570:G572"/>
    <mergeCell ref="G573:G575"/>
    <mergeCell ref="M570:M572"/>
    <mergeCell ref="C564:C566"/>
    <mergeCell ref="D564:D566"/>
    <mergeCell ref="E564:E566"/>
    <mergeCell ref="F564:F566"/>
    <mergeCell ref="G564:G566"/>
    <mergeCell ref="I564:I566"/>
    <mergeCell ref="M564:M566"/>
    <mergeCell ref="C582:C584"/>
    <mergeCell ref="D582:D584"/>
    <mergeCell ref="G644:G645"/>
    <mergeCell ref="I644:I645"/>
    <mergeCell ref="M644:M645"/>
    <mergeCell ref="F579:F581"/>
    <mergeCell ref="G579:G581"/>
    <mergeCell ref="I579:I581"/>
    <mergeCell ref="M579:M581"/>
    <mergeCell ref="C576:C578"/>
    <mergeCell ref="D576:D578"/>
    <mergeCell ref="E576:E578"/>
    <mergeCell ref="F576:F578"/>
    <mergeCell ref="G576:G578"/>
    <mergeCell ref="C662:C663"/>
    <mergeCell ref="D662:D663"/>
    <mergeCell ref="E662:E663"/>
    <mergeCell ref="F662:F663"/>
    <mergeCell ref="G662:G663"/>
    <mergeCell ref="I662:I663"/>
    <mergeCell ref="M662:M663"/>
    <mergeCell ref="C654:C655"/>
    <mergeCell ref="D654:D655"/>
    <mergeCell ref="E654:E655"/>
    <mergeCell ref="F654:F655"/>
    <mergeCell ref="G654:G655"/>
    <mergeCell ref="I654:I655"/>
    <mergeCell ref="M654:M655"/>
    <mergeCell ref="C652:C653"/>
    <mergeCell ref="D652:D653"/>
    <mergeCell ref="E652:E653"/>
    <mergeCell ref="F652:F653"/>
    <mergeCell ref="G652:G653"/>
    <mergeCell ref="I652:I653"/>
    <mergeCell ref="M652:M653"/>
    <mergeCell ref="C658:C659"/>
    <mergeCell ref="D658:D659"/>
    <mergeCell ref="E658:E659"/>
    <mergeCell ref="F658:F659"/>
    <mergeCell ref="G658:G659"/>
    <mergeCell ref="I658:I659"/>
    <mergeCell ref="M658:M659"/>
    <mergeCell ref="C660:C661"/>
    <mergeCell ref="D660:D661"/>
    <mergeCell ref="E660:E661"/>
    <mergeCell ref="F660:F661"/>
    <mergeCell ref="C640:C641"/>
    <mergeCell ref="D640:D641"/>
    <mergeCell ref="E640:E641"/>
    <mergeCell ref="F640:F641"/>
    <mergeCell ref="G640:G641"/>
    <mergeCell ref="I640:I641"/>
    <mergeCell ref="M640:M641"/>
    <mergeCell ref="C648:C649"/>
    <mergeCell ref="D648:D649"/>
    <mergeCell ref="E648:E649"/>
    <mergeCell ref="F648:F649"/>
    <mergeCell ref="G648:G649"/>
    <mergeCell ref="I648:I649"/>
    <mergeCell ref="M648:M649"/>
    <mergeCell ref="C646:C647"/>
    <mergeCell ref="D646:D647"/>
    <mergeCell ref="E646:E647"/>
    <mergeCell ref="F646:F647"/>
    <mergeCell ref="G646:G647"/>
    <mergeCell ref="I646:I647"/>
    <mergeCell ref="M646:M647"/>
    <mergeCell ref="K648:K649"/>
    <mergeCell ref="L648:L649"/>
    <mergeCell ref="G660:G661"/>
    <mergeCell ref="I660:I661"/>
    <mergeCell ref="M660:M661"/>
    <mergeCell ref="C642:C643"/>
    <mergeCell ref="D642:D643"/>
    <mergeCell ref="E642:E643"/>
    <mergeCell ref="F642:F643"/>
    <mergeCell ref="G642:G643"/>
    <mergeCell ref="I642:I643"/>
    <mergeCell ref="M642:M643"/>
    <mergeCell ref="I650:I651"/>
    <mergeCell ref="M650:M651"/>
    <mergeCell ref="C656:C657"/>
    <mergeCell ref="D656:D657"/>
    <mergeCell ref="E656:E657"/>
    <mergeCell ref="F656:F657"/>
    <mergeCell ref="G656:G657"/>
    <mergeCell ref="I656:I657"/>
    <mergeCell ref="M656:M657"/>
    <mergeCell ref="C650:C651"/>
    <mergeCell ref="D650:D651"/>
    <mergeCell ref="E650:E651"/>
    <mergeCell ref="F650:F651"/>
    <mergeCell ref="G650:G651"/>
    <mergeCell ref="K650:K651"/>
    <mergeCell ref="L650:L651"/>
    <mergeCell ref="K652:K653"/>
    <mergeCell ref="L652:L653"/>
    <mergeCell ref="K654:K655"/>
    <mergeCell ref="L654:L655"/>
    <mergeCell ref="K656:K657"/>
    <mergeCell ref="L656:L657"/>
    <mergeCell ref="I602:I603"/>
    <mergeCell ref="I604:I605"/>
    <mergeCell ref="I606:I607"/>
    <mergeCell ref="I608:I609"/>
    <mergeCell ref="I610:I611"/>
    <mergeCell ref="I612:I613"/>
    <mergeCell ref="I614:I615"/>
    <mergeCell ref="I616:I617"/>
    <mergeCell ref="I618:I619"/>
    <mergeCell ref="I620:I621"/>
    <mergeCell ref="I622:I623"/>
    <mergeCell ref="I624:I625"/>
    <mergeCell ref="I382:I383"/>
    <mergeCell ref="I384:I385"/>
    <mergeCell ref="I386:I387"/>
    <mergeCell ref="I388:I389"/>
    <mergeCell ref="A428:M428"/>
    <mergeCell ref="A429:Q429"/>
    <mergeCell ref="C439:C441"/>
    <mergeCell ref="D439:D441"/>
    <mergeCell ref="E439:E441"/>
    <mergeCell ref="F439:F441"/>
    <mergeCell ref="G439:G441"/>
    <mergeCell ref="I439:I441"/>
    <mergeCell ref="M439:M441"/>
    <mergeCell ref="C451:C453"/>
    <mergeCell ref="G493:G495"/>
    <mergeCell ref="I493:I495"/>
    <mergeCell ref="M448:M450"/>
    <mergeCell ref="E442:E444"/>
    <mergeCell ref="F442:F444"/>
    <mergeCell ref="G442:G444"/>
    <mergeCell ref="I442:I444"/>
    <mergeCell ref="E436:E438"/>
    <mergeCell ref="F436:F438"/>
    <mergeCell ref="G436:G438"/>
    <mergeCell ref="I436:I438"/>
    <mergeCell ref="M436:M438"/>
    <mergeCell ref="K445:K447"/>
    <mergeCell ref="K436:K438"/>
    <mergeCell ref="K439:K441"/>
    <mergeCell ref="K442:K444"/>
    <mergeCell ref="L436:L438"/>
    <mergeCell ref="L439:L441"/>
    <mergeCell ref="L442:L444"/>
    <mergeCell ref="L445:L447"/>
    <mergeCell ref="A9:Q9"/>
    <mergeCell ref="A431:A432"/>
    <mergeCell ref="A434:A435"/>
    <mergeCell ref="A437:A438"/>
    <mergeCell ref="A440:A441"/>
    <mergeCell ref="A443:A444"/>
    <mergeCell ref="A446:A447"/>
    <mergeCell ref="A449:A450"/>
    <mergeCell ref="A452:A453"/>
    <mergeCell ref="A455:A456"/>
    <mergeCell ref="A458:A459"/>
    <mergeCell ref="A461:A462"/>
    <mergeCell ref="A464:A465"/>
    <mergeCell ref="A467:A468"/>
    <mergeCell ref="A470:A471"/>
    <mergeCell ref="A473:A474"/>
    <mergeCell ref="A476:A477"/>
    <mergeCell ref="I433:I435"/>
    <mergeCell ref="M433:M435"/>
    <mergeCell ref="C430:C432"/>
    <mergeCell ref="D430:D432"/>
    <mergeCell ref="E430:E432"/>
    <mergeCell ref="F430:F432"/>
    <mergeCell ref="G430:G432"/>
    <mergeCell ref="I430:I432"/>
    <mergeCell ref="M430:M432"/>
    <mergeCell ref="C448:C450"/>
    <mergeCell ref="D448:D450"/>
    <mergeCell ref="E448:E450"/>
    <mergeCell ref="F448:F450"/>
    <mergeCell ref="G448:G450"/>
    <mergeCell ref="I448:I450"/>
    <mergeCell ref="A577:A578"/>
    <mergeCell ref="A580:A581"/>
    <mergeCell ref="A583:A584"/>
    <mergeCell ref="A479:A480"/>
    <mergeCell ref="A482:A483"/>
    <mergeCell ref="A485:A486"/>
    <mergeCell ref="A488:A489"/>
    <mergeCell ref="A491:A492"/>
    <mergeCell ref="A494:A495"/>
    <mergeCell ref="A497:A498"/>
    <mergeCell ref="A500:A501"/>
    <mergeCell ref="A503:A504"/>
    <mergeCell ref="A506:A507"/>
    <mergeCell ref="A509:A510"/>
    <mergeCell ref="A512:A513"/>
    <mergeCell ref="A515:A516"/>
    <mergeCell ref="A518:A519"/>
    <mergeCell ref="A532:A533"/>
    <mergeCell ref="A535:A536"/>
    <mergeCell ref="A538:A539"/>
    <mergeCell ref="O640:O641"/>
    <mergeCell ref="O642:O643"/>
    <mergeCell ref="O644:O645"/>
    <mergeCell ref="O646:O647"/>
    <mergeCell ref="O648:O649"/>
    <mergeCell ref="O650:O651"/>
    <mergeCell ref="O652:O653"/>
    <mergeCell ref="O654:O655"/>
    <mergeCell ref="O656:O657"/>
    <mergeCell ref="O658:O659"/>
    <mergeCell ref="O660:O661"/>
    <mergeCell ref="O662:O663"/>
    <mergeCell ref="O602:O603"/>
    <mergeCell ref="O604:O605"/>
    <mergeCell ref="O606:O607"/>
    <mergeCell ref="O608:O609"/>
    <mergeCell ref="O610:O611"/>
    <mergeCell ref="O612:O613"/>
    <mergeCell ref="O614:O615"/>
    <mergeCell ref="O616:O617"/>
    <mergeCell ref="O618:O619"/>
    <mergeCell ref="O620:O621"/>
    <mergeCell ref="O622:O623"/>
    <mergeCell ref="O624:O625"/>
    <mergeCell ref="O636:O637"/>
    <mergeCell ref="O531:O533"/>
    <mergeCell ref="O534:O536"/>
    <mergeCell ref="O537:O539"/>
    <mergeCell ref="O540:O542"/>
    <mergeCell ref="O543:O545"/>
    <mergeCell ref="O546:O548"/>
    <mergeCell ref="O549:O551"/>
    <mergeCell ref="O552:O554"/>
    <mergeCell ref="O555:O557"/>
    <mergeCell ref="O558:O560"/>
    <mergeCell ref="O561:O563"/>
    <mergeCell ref="O564:O566"/>
    <mergeCell ref="O567:O569"/>
    <mergeCell ref="O576:O578"/>
    <mergeCell ref="O579:O581"/>
    <mergeCell ref="O430:O432"/>
    <mergeCell ref="O433:O435"/>
    <mergeCell ref="O436:O438"/>
    <mergeCell ref="O439:O441"/>
    <mergeCell ref="O442:O444"/>
    <mergeCell ref="O445:O447"/>
    <mergeCell ref="O448:O450"/>
    <mergeCell ref="O451:O453"/>
    <mergeCell ref="O454:O456"/>
    <mergeCell ref="O457:O459"/>
    <mergeCell ref="O460:O462"/>
    <mergeCell ref="O463:O465"/>
    <mergeCell ref="O466:O468"/>
    <mergeCell ref="O469:O471"/>
    <mergeCell ref="O472:O474"/>
    <mergeCell ref="O475:O477"/>
    <mergeCell ref="O478:O480"/>
    <mergeCell ref="O481:O483"/>
    <mergeCell ref="O484:O486"/>
    <mergeCell ref="O487:O489"/>
    <mergeCell ref="O490:O492"/>
    <mergeCell ref="O493:O495"/>
    <mergeCell ref="O496:O498"/>
    <mergeCell ref="O499:O501"/>
    <mergeCell ref="O502:O504"/>
    <mergeCell ref="O505:O507"/>
    <mergeCell ref="O508:O510"/>
    <mergeCell ref="O511:O513"/>
    <mergeCell ref="O514:O516"/>
    <mergeCell ref="O517:O519"/>
    <mergeCell ref="M382:M383"/>
    <mergeCell ref="O382:O383"/>
    <mergeCell ref="M384:M385"/>
    <mergeCell ref="M386:M387"/>
    <mergeCell ref="M388:M389"/>
    <mergeCell ref="O384:O385"/>
    <mergeCell ref="O386:O387"/>
    <mergeCell ref="O388:O389"/>
    <mergeCell ref="O390:O391"/>
    <mergeCell ref="O392:O393"/>
    <mergeCell ref="O394:O395"/>
    <mergeCell ref="O396:O397"/>
    <mergeCell ref="O398:O399"/>
    <mergeCell ref="O400:O401"/>
    <mergeCell ref="O402:O403"/>
    <mergeCell ref="O404:O405"/>
    <mergeCell ref="O406:O407"/>
    <mergeCell ref="O408:O409"/>
    <mergeCell ref="O410:O411"/>
    <mergeCell ref="O414:O415"/>
    <mergeCell ref="O416:O417"/>
    <mergeCell ref="O418:O419"/>
    <mergeCell ref="O420:O421"/>
    <mergeCell ref="O422:O423"/>
    <mergeCell ref="O424:O425"/>
    <mergeCell ref="O426:O427"/>
    <mergeCell ref="O348:O349"/>
    <mergeCell ref="O350:O351"/>
    <mergeCell ref="O352:O353"/>
    <mergeCell ref="O354:O355"/>
    <mergeCell ref="O356:O357"/>
    <mergeCell ref="O358:O359"/>
    <mergeCell ref="O360:O361"/>
    <mergeCell ref="O362:O363"/>
    <mergeCell ref="O364:O365"/>
    <mergeCell ref="O366:O367"/>
    <mergeCell ref="O368:O369"/>
    <mergeCell ref="O370:O371"/>
    <mergeCell ref="O372:O373"/>
    <mergeCell ref="O374:O375"/>
    <mergeCell ref="O376:O377"/>
    <mergeCell ref="O378:O379"/>
    <mergeCell ref="F45:F46"/>
    <mergeCell ref="C47:C48"/>
    <mergeCell ref="D47:D48"/>
    <mergeCell ref="E47:E48"/>
    <mergeCell ref="F47:F48"/>
    <mergeCell ref="C49:C50"/>
    <mergeCell ref="D49:D50"/>
    <mergeCell ref="E49:E50"/>
    <mergeCell ref="F49:F50"/>
    <mergeCell ref="C51:C52"/>
    <mergeCell ref="D51:D52"/>
    <mergeCell ref="E51:E52"/>
    <mergeCell ref="F51:F52"/>
    <mergeCell ref="G43:G44"/>
    <mergeCell ref="I43:I44"/>
    <mergeCell ref="O412:O413"/>
    <mergeCell ref="C378:C379"/>
    <mergeCell ref="D378:D379"/>
    <mergeCell ref="E378:E379"/>
    <mergeCell ref="G350:G351"/>
    <mergeCell ref="I350:I351"/>
    <mergeCell ref="M350:M351"/>
    <mergeCell ref="C348:C349"/>
    <mergeCell ref="D348:D349"/>
    <mergeCell ref="E348:E349"/>
    <mergeCell ref="F348:F349"/>
    <mergeCell ref="G348:G349"/>
    <mergeCell ref="I348:I349"/>
    <mergeCell ref="M348:M349"/>
    <mergeCell ref="K348:K349"/>
    <mergeCell ref="K350:K351"/>
    <mergeCell ref="K43:K44"/>
    <mergeCell ref="L43:L44"/>
    <mergeCell ref="M43:M44"/>
    <mergeCell ref="O43:O44"/>
    <mergeCell ref="G45:G46"/>
    <mergeCell ref="I45:I46"/>
    <mergeCell ref="K45:K46"/>
    <mergeCell ref="L45:L46"/>
    <mergeCell ref="M45:M46"/>
    <mergeCell ref="O45:O46"/>
    <mergeCell ref="G47:G48"/>
    <mergeCell ref="I47:I48"/>
    <mergeCell ref="K47:K48"/>
    <mergeCell ref="L47:L48"/>
    <mergeCell ref="M47:M48"/>
    <mergeCell ref="O47:O48"/>
    <mergeCell ref="G53:G54"/>
    <mergeCell ref="K51:K52"/>
    <mergeCell ref="L51:L52"/>
    <mergeCell ref="M51:M52"/>
    <mergeCell ref="O51:O52"/>
  </mergeCells>
  <conditionalFormatting sqref="A246">
    <cfRule type="duplicateValues" dxfId="117" priority="1294" stopIfTrue="1"/>
    <cfRule type="duplicateValues" dxfId="116" priority="1295" stopIfTrue="1"/>
  </conditionalFormatting>
  <conditionalFormatting sqref="A220">
    <cfRule type="duplicateValues" dxfId="115" priority="1300" stopIfTrue="1"/>
    <cfRule type="duplicateValues" dxfId="114" priority="1301" stopIfTrue="1"/>
  </conditionalFormatting>
  <conditionalFormatting sqref="A320">
    <cfRule type="duplicateValues" dxfId="113" priority="1302" stopIfTrue="1"/>
    <cfRule type="duplicateValues" dxfId="112" priority="1303" stopIfTrue="1"/>
  </conditionalFormatting>
  <conditionalFormatting sqref="A600">
    <cfRule type="duplicateValues" dxfId="111" priority="1306" stopIfTrue="1"/>
    <cfRule type="duplicateValues" dxfId="110" priority="1307" stopIfTrue="1"/>
  </conditionalFormatting>
  <conditionalFormatting sqref="A529">
    <cfRule type="duplicateValues" dxfId="109" priority="1308" stopIfTrue="1"/>
    <cfRule type="duplicateValues" dxfId="108" priority="1309" stopIfTrue="1"/>
  </conditionalFormatting>
  <conditionalFormatting sqref="A380">
    <cfRule type="duplicateValues" dxfId="107" priority="93" stopIfTrue="1"/>
    <cfRule type="duplicateValues" dxfId="106" priority="94" stopIfTrue="1"/>
  </conditionalFormatting>
  <conditionalFormatting sqref="A346">
    <cfRule type="duplicateValues" dxfId="105" priority="87" stopIfTrue="1"/>
    <cfRule type="duplicateValues" dxfId="104" priority="88" stopIfTrue="1"/>
  </conditionalFormatting>
  <conditionalFormatting sqref="A428">
    <cfRule type="duplicateValues" dxfId="103" priority="35" stopIfTrue="1"/>
    <cfRule type="duplicateValues" dxfId="102" priority="36" stopIfTrue="1"/>
  </conditionalFormatting>
  <conditionalFormatting sqref="A430">
    <cfRule type="duplicateValues" dxfId="101" priority="27" stopIfTrue="1"/>
    <cfRule type="duplicateValues" dxfId="100" priority="28" stopIfTrue="1"/>
  </conditionalFormatting>
  <conditionalFormatting sqref="A431">
    <cfRule type="duplicateValues" dxfId="99" priority="19" stopIfTrue="1"/>
    <cfRule type="duplicateValues" dxfId="98" priority="20" stopIfTrue="1"/>
  </conditionalFormatting>
  <conditionalFormatting sqref="A433">
    <cfRule type="duplicateValues" dxfId="97" priority="15" stopIfTrue="1"/>
    <cfRule type="duplicateValues" dxfId="96" priority="16" stopIfTrue="1"/>
  </conditionalFormatting>
  <conditionalFormatting sqref="A434">
    <cfRule type="duplicateValues" dxfId="95" priority="13" stopIfTrue="1"/>
    <cfRule type="duplicateValues" dxfId="94" priority="14" stopIfTrue="1"/>
  </conditionalFormatting>
  <conditionalFormatting sqref="A531">
    <cfRule type="duplicateValues" dxfId="93" priority="7" stopIfTrue="1"/>
    <cfRule type="duplicateValues" dxfId="92" priority="8" stopIfTrue="1"/>
  </conditionalFormatting>
  <conditionalFormatting sqref="A532">
    <cfRule type="duplicateValues" dxfId="91" priority="5" stopIfTrue="1"/>
    <cfRule type="duplicateValues" dxfId="90" priority="6" stopIfTrue="1"/>
  </conditionalFormatting>
  <hyperlinks>
    <hyperlink ref="A666" r:id="rId1" xr:uid="{00000000-0004-0000-0700-000000000000}"/>
  </hyperlinks>
  <pageMargins left="0.7" right="0.7" top="0.75" bottom="0.75" header="0.3" footer="0.3"/>
  <pageSetup paperSize="9" scale="10" orientation="portrait" r:id="rId2"/>
  <rowBreaks count="1" manualBreakCount="1">
    <brk id="358" max="17" man="1"/>
  </rowBreaks>
  <colBreaks count="1" manualBreakCount="1">
    <brk id="18" max="1048575" man="1"/>
  </colBreak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E329"/>
  <sheetViews>
    <sheetView view="pageBreakPreview" zoomScaleNormal="70" zoomScaleSheetLayoutView="100" workbookViewId="0">
      <pane xSplit="17" ySplit="6" topLeftCell="R7" activePane="bottomRight" state="frozen"/>
      <selection pane="topRight" activeCell="R1" sqref="R1"/>
      <selection pane="bottomLeft" activeCell="A7" sqref="A7"/>
      <selection pane="bottomRight" activeCell="K3" sqref="K3"/>
    </sheetView>
  </sheetViews>
  <sheetFormatPr defaultRowHeight="12.75"/>
  <cols>
    <col min="1" max="1" width="27" style="482" customWidth="1"/>
    <col min="2" max="2" width="25.85546875" style="482" customWidth="1"/>
    <col min="3" max="3" width="10.42578125" style="5" customWidth="1"/>
    <col min="4" max="4" width="10.7109375" style="5" customWidth="1"/>
    <col min="5" max="5" width="11.85546875" style="5" customWidth="1"/>
    <col min="6" max="6" width="12.5703125" style="5" customWidth="1"/>
    <col min="7" max="7" width="13.7109375" style="5" customWidth="1"/>
    <col min="8" max="8" width="11.28515625" style="5" customWidth="1"/>
    <col min="9" max="9" width="13.7109375" style="5" customWidth="1"/>
    <col min="10" max="10" width="9" style="5" customWidth="1"/>
    <col min="11" max="11" width="10" style="5" customWidth="1"/>
    <col min="12" max="12" width="12.140625" style="5" customWidth="1"/>
    <col min="13" max="13" width="13.7109375" style="5" customWidth="1"/>
    <col min="14" max="14" width="13" style="5" customWidth="1"/>
    <col min="15" max="15" width="13" style="10" customWidth="1"/>
    <col min="16" max="16" width="10.42578125" style="5" customWidth="1"/>
    <col min="17" max="17" width="13.42578125" style="5" customWidth="1"/>
    <col min="18" max="19" width="9.140625" style="74" customWidth="1"/>
    <col min="20" max="20" width="7.28515625" style="74" customWidth="1"/>
    <col min="21" max="21" width="1.85546875" style="74" customWidth="1"/>
    <col min="22" max="51" width="9.140625" style="74" customWidth="1"/>
  </cols>
  <sheetData>
    <row r="1" spans="1:51" s="7" customFormat="1" ht="53.25" customHeight="1">
      <c r="A1" s="397"/>
      <c r="B1" s="1016"/>
      <c r="C1" s="399"/>
      <c r="D1" s="398"/>
      <c r="E1" s="400"/>
      <c r="F1" s="398"/>
      <c r="G1" s="401"/>
      <c r="H1" s="398"/>
      <c r="I1" s="398"/>
      <c r="J1" s="398"/>
      <c r="K1" s="402"/>
      <c r="L1" s="402"/>
      <c r="M1" s="402"/>
      <c r="N1" s="402"/>
      <c r="O1" s="408"/>
      <c r="P1" s="420" t="s">
        <v>1286</v>
      </c>
      <c r="Q1" s="409"/>
      <c r="R1" s="47"/>
      <c r="S1" s="47"/>
      <c r="T1" s="47"/>
      <c r="U1" s="47"/>
      <c r="V1" s="47"/>
      <c r="W1" s="47"/>
      <c r="X1" s="47"/>
      <c r="Y1" s="47"/>
      <c r="Z1" s="47"/>
      <c r="AA1" s="47"/>
      <c r="AB1" s="47"/>
      <c r="AC1" s="47"/>
      <c r="AD1" s="47"/>
      <c r="AE1" s="47"/>
      <c r="AF1" s="47"/>
      <c r="AG1" s="47"/>
      <c r="AH1" s="47"/>
      <c r="AI1" s="47"/>
      <c r="AJ1" s="47"/>
      <c r="AK1" s="47"/>
      <c r="AL1" s="47"/>
      <c r="AM1" s="47"/>
      <c r="AN1" s="47"/>
      <c r="AO1" s="47"/>
      <c r="AP1" s="47"/>
      <c r="AQ1" s="47"/>
      <c r="AR1" s="47"/>
      <c r="AS1" s="47"/>
    </row>
    <row r="2" spans="1:51" s="7" customFormat="1" ht="15.75" customHeight="1" thickBot="1">
      <c r="A2" s="405"/>
      <c r="B2" s="1017"/>
      <c r="C2" s="387"/>
      <c r="D2" s="386"/>
      <c r="E2" s="388"/>
      <c r="F2" s="386"/>
      <c r="G2" s="389"/>
      <c r="H2" s="386"/>
      <c r="I2" s="386"/>
      <c r="J2" s="386"/>
      <c r="K2" s="391"/>
      <c r="L2" s="391"/>
      <c r="M2" s="391"/>
      <c r="N2" s="406"/>
      <c r="O2" s="411"/>
      <c r="P2" s="412"/>
      <c r="Q2" s="414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7"/>
      <c r="AF2" s="47"/>
      <c r="AG2" s="47"/>
      <c r="AH2" s="47"/>
      <c r="AI2" s="47"/>
      <c r="AJ2" s="47"/>
      <c r="AK2" s="47"/>
      <c r="AL2" s="47"/>
      <c r="AM2" s="47"/>
      <c r="AN2" s="47"/>
      <c r="AO2" s="47"/>
      <c r="AP2" s="47"/>
      <c r="AQ2" s="47"/>
      <c r="AR2" s="47"/>
      <c r="AS2" s="47"/>
    </row>
    <row r="3" spans="1:51" s="7" customFormat="1" ht="18.75" customHeight="1" thickBot="1">
      <c r="A3" s="249"/>
      <c r="B3" s="213" t="s">
        <v>379</v>
      </c>
      <c r="C3" s="552">
        <v>0</v>
      </c>
      <c r="D3" s="57"/>
      <c r="E3" s="108"/>
      <c r="F3" s="57"/>
      <c r="G3" s="213" t="s">
        <v>465</v>
      </c>
      <c r="H3" s="552">
        <v>0</v>
      </c>
      <c r="I3" s="213" t="s">
        <v>176</v>
      </c>
      <c r="J3" s="356"/>
      <c r="K3" s="210">
        <f>SUM(N9:N113)</f>
        <v>0</v>
      </c>
      <c r="L3" s="734" t="s">
        <v>303</v>
      </c>
      <c r="M3" s="734"/>
      <c r="N3" s="110">
        <f>SUMPRODUCT(J9:J113,P9:P113)</f>
        <v>0</v>
      </c>
      <c r="O3" s="734" t="s">
        <v>175</v>
      </c>
      <c r="P3" s="734"/>
      <c r="Q3" s="250">
        <f>SUMPRODUCT(J9:J113,Q9:Q113)</f>
        <v>0</v>
      </c>
      <c r="R3" s="57"/>
      <c r="S3" s="47"/>
      <c r="T3" s="47"/>
      <c r="U3" s="47"/>
      <c r="V3" s="47"/>
      <c r="W3" s="47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</row>
    <row r="4" spans="1:51" s="22" customFormat="1" ht="13.9" customHeight="1">
      <c r="A4" s="269"/>
      <c r="B4" s="231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270"/>
      <c r="R4" s="3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</row>
    <row r="5" spans="1:51" ht="25.15" customHeight="1">
      <c r="A5" s="914" t="s">
        <v>21</v>
      </c>
      <c r="B5" s="1000" t="s">
        <v>69</v>
      </c>
      <c r="C5" s="916" t="s">
        <v>22</v>
      </c>
      <c r="D5" s="916"/>
      <c r="E5" s="916" t="s">
        <v>31</v>
      </c>
      <c r="F5" s="916"/>
      <c r="G5" s="930" t="s">
        <v>180</v>
      </c>
      <c r="H5" s="798" t="s">
        <v>181</v>
      </c>
      <c r="I5" s="923" t="s">
        <v>260</v>
      </c>
      <c r="J5" s="927" t="s">
        <v>18</v>
      </c>
      <c r="K5" s="925" t="s">
        <v>12</v>
      </c>
      <c r="L5" s="909" t="s">
        <v>178</v>
      </c>
      <c r="M5" s="911" t="s">
        <v>179</v>
      </c>
      <c r="N5" s="909" t="s">
        <v>17</v>
      </c>
      <c r="O5" s="1025" t="s">
        <v>99</v>
      </c>
      <c r="P5" s="1025" t="s">
        <v>13</v>
      </c>
      <c r="Q5" s="1031" t="s">
        <v>14</v>
      </c>
    </row>
    <row r="6" spans="1:51" ht="33" customHeight="1">
      <c r="A6" s="812"/>
      <c r="B6" s="1001"/>
      <c r="C6" s="354" t="s">
        <v>23</v>
      </c>
      <c r="D6" s="354" t="s">
        <v>24</v>
      </c>
      <c r="E6" s="354" t="s">
        <v>32</v>
      </c>
      <c r="F6" s="354" t="s">
        <v>33</v>
      </c>
      <c r="G6" s="735"/>
      <c r="H6" s="755"/>
      <c r="I6" s="814"/>
      <c r="J6" s="757"/>
      <c r="K6" s="745"/>
      <c r="L6" s="743"/>
      <c r="M6" s="738"/>
      <c r="N6" s="743"/>
      <c r="O6" s="872"/>
      <c r="P6" s="872"/>
      <c r="Q6" s="874"/>
    </row>
    <row r="7" spans="1:51" ht="29.45" customHeight="1">
      <c r="A7" s="811" t="s">
        <v>466</v>
      </c>
      <c r="B7" s="717"/>
      <c r="C7" s="717"/>
      <c r="D7" s="717"/>
      <c r="E7" s="717"/>
      <c r="F7" s="717"/>
      <c r="G7" s="717"/>
      <c r="H7" s="717"/>
      <c r="I7" s="717"/>
      <c r="J7" s="717"/>
      <c r="K7" s="717"/>
      <c r="L7" s="717"/>
      <c r="M7" s="717"/>
      <c r="N7" s="120"/>
      <c r="O7" s="121"/>
      <c r="P7" s="121"/>
      <c r="Q7" s="253"/>
    </row>
    <row r="8" spans="1:51" ht="29.45" customHeight="1">
      <c r="A8" s="692" t="s">
        <v>73</v>
      </c>
      <c r="B8" s="1018"/>
      <c r="C8" s="693"/>
      <c r="D8" s="693"/>
      <c r="E8" s="693"/>
      <c r="F8" s="693"/>
      <c r="G8" s="693"/>
      <c r="H8" s="693"/>
      <c r="I8" s="693"/>
      <c r="J8" s="693"/>
      <c r="K8" s="693"/>
      <c r="L8" s="693"/>
      <c r="M8" s="693"/>
      <c r="N8" s="693"/>
      <c r="O8" s="693"/>
      <c r="P8" s="693"/>
      <c r="Q8" s="694"/>
    </row>
    <row r="9" spans="1:51" ht="30" customHeight="1">
      <c r="A9" s="666" t="s">
        <v>1244</v>
      </c>
      <c r="B9" s="159"/>
      <c r="C9" s="359" t="s">
        <v>467</v>
      </c>
      <c r="D9" s="150" t="s">
        <v>353</v>
      </c>
      <c r="E9" s="150" t="s">
        <v>34</v>
      </c>
      <c r="F9" s="150" t="s">
        <v>468</v>
      </c>
      <c r="G9" s="157"/>
      <c r="H9" s="118">
        <v>1531</v>
      </c>
      <c r="I9" s="151">
        <v>95600</v>
      </c>
      <c r="J9" s="124"/>
      <c r="K9" s="119">
        <f t="shared" ref="K9:K14" si="0">$H$3</f>
        <v>0</v>
      </c>
      <c r="L9" s="497">
        <f t="shared" ref="L9:L14" si="1">SUM(H9-(H9*K9))</f>
        <v>1531</v>
      </c>
      <c r="M9" s="482"/>
      <c r="N9" s="497">
        <f t="shared" ref="N9:N14" si="2">J9*L9</f>
        <v>0</v>
      </c>
      <c r="O9" s="500" t="s">
        <v>298</v>
      </c>
      <c r="P9" s="491">
        <v>0.21199999999999999</v>
      </c>
      <c r="Q9" s="504">
        <v>37</v>
      </c>
    </row>
    <row r="10" spans="1:51" ht="30" customHeight="1">
      <c r="A10" s="666" t="s">
        <v>1245</v>
      </c>
      <c r="B10" s="159"/>
      <c r="C10" s="359" t="s">
        <v>469</v>
      </c>
      <c r="D10" s="150" t="s">
        <v>470</v>
      </c>
      <c r="E10" s="150" t="s">
        <v>471</v>
      </c>
      <c r="F10" s="150" t="s">
        <v>472</v>
      </c>
      <c r="G10" s="157"/>
      <c r="H10" s="486">
        <v>1954</v>
      </c>
      <c r="I10" s="151">
        <v>122000</v>
      </c>
      <c r="J10" s="124"/>
      <c r="K10" s="119">
        <f t="shared" si="0"/>
        <v>0</v>
      </c>
      <c r="L10" s="497">
        <f t="shared" si="1"/>
        <v>1954</v>
      </c>
      <c r="M10" s="482"/>
      <c r="N10" s="497">
        <f t="shared" si="2"/>
        <v>0</v>
      </c>
      <c r="O10" s="500" t="s">
        <v>299</v>
      </c>
      <c r="P10" s="491">
        <v>0.24399999999999999</v>
      </c>
      <c r="Q10" s="504">
        <v>41</v>
      </c>
    </row>
    <row r="11" spans="1:51" ht="30" customHeight="1">
      <c r="A11" s="340" t="s">
        <v>1246</v>
      </c>
      <c r="B11" s="341"/>
      <c r="C11" s="359" t="s">
        <v>530</v>
      </c>
      <c r="D11" s="150" t="s">
        <v>354</v>
      </c>
      <c r="E11" s="342" t="s">
        <v>531</v>
      </c>
      <c r="F11" s="342" t="s">
        <v>532</v>
      </c>
      <c r="G11" s="343"/>
      <c r="H11" s="486">
        <v>2148</v>
      </c>
      <c r="I11" s="151">
        <v>134100</v>
      </c>
      <c r="J11" s="124"/>
      <c r="K11" s="119">
        <f t="shared" si="0"/>
        <v>0</v>
      </c>
      <c r="L11" s="497">
        <f t="shared" si="1"/>
        <v>2148</v>
      </c>
      <c r="M11" s="482"/>
      <c r="N11" s="497">
        <f t="shared" si="2"/>
        <v>0</v>
      </c>
      <c r="O11" s="500" t="s">
        <v>512</v>
      </c>
      <c r="P11" s="491">
        <v>0.28799999999999998</v>
      </c>
      <c r="Q11" s="504">
        <v>55</v>
      </c>
    </row>
    <row r="12" spans="1:51" ht="30" customHeight="1">
      <c r="A12" s="340" t="s">
        <v>1247</v>
      </c>
      <c r="B12" s="341"/>
      <c r="C12" s="359" t="s">
        <v>355</v>
      </c>
      <c r="D12" s="150" t="s">
        <v>356</v>
      </c>
      <c r="E12" s="150" t="s">
        <v>533</v>
      </c>
      <c r="F12" s="150" t="s">
        <v>388</v>
      </c>
      <c r="G12" s="343"/>
      <c r="H12" s="486">
        <v>2505</v>
      </c>
      <c r="I12" s="151">
        <v>156400</v>
      </c>
      <c r="J12" s="124"/>
      <c r="K12" s="119">
        <f t="shared" si="0"/>
        <v>0</v>
      </c>
      <c r="L12" s="497">
        <f t="shared" si="1"/>
        <v>2505</v>
      </c>
      <c r="M12" s="482"/>
      <c r="N12" s="497">
        <f t="shared" si="2"/>
        <v>0</v>
      </c>
      <c r="O12" s="500" t="s">
        <v>512</v>
      </c>
      <c r="P12" s="491">
        <v>0.28799999999999998</v>
      </c>
      <c r="Q12" s="504">
        <v>55</v>
      </c>
    </row>
    <row r="13" spans="1:51" ht="30" customHeight="1">
      <c r="A13" s="340" t="s">
        <v>1248</v>
      </c>
      <c r="B13" s="341"/>
      <c r="C13" s="359" t="s">
        <v>534</v>
      </c>
      <c r="D13" s="150" t="s">
        <v>535</v>
      </c>
      <c r="E13" s="150" t="s">
        <v>533</v>
      </c>
      <c r="F13" s="150" t="s">
        <v>39</v>
      </c>
      <c r="G13" s="343"/>
      <c r="H13" s="486">
        <v>3429</v>
      </c>
      <c r="I13" s="151">
        <v>214000</v>
      </c>
      <c r="J13" s="124"/>
      <c r="K13" s="119">
        <f t="shared" si="0"/>
        <v>0</v>
      </c>
      <c r="L13" s="497">
        <f t="shared" si="1"/>
        <v>3429</v>
      </c>
      <c r="M13" s="482"/>
      <c r="N13" s="497">
        <f t="shared" si="2"/>
        <v>0</v>
      </c>
      <c r="O13" s="500" t="s">
        <v>538</v>
      </c>
      <c r="P13" s="491">
        <v>0.48399999999999999</v>
      </c>
      <c r="Q13" s="504">
        <v>64</v>
      </c>
    </row>
    <row r="14" spans="1:51" ht="30" customHeight="1">
      <c r="A14" s="340" t="s">
        <v>1249</v>
      </c>
      <c r="B14" s="341"/>
      <c r="C14" s="358" t="s">
        <v>536</v>
      </c>
      <c r="D14" s="365" t="s">
        <v>537</v>
      </c>
      <c r="E14" s="365" t="s">
        <v>218</v>
      </c>
      <c r="F14" s="365" t="s">
        <v>497</v>
      </c>
      <c r="G14" s="343"/>
      <c r="H14" s="486">
        <v>3759</v>
      </c>
      <c r="I14" s="151">
        <v>234600</v>
      </c>
      <c r="J14" s="366"/>
      <c r="K14" s="367">
        <f t="shared" si="0"/>
        <v>0</v>
      </c>
      <c r="L14" s="509">
        <f t="shared" si="1"/>
        <v>3759</v>
      </c>
      <c r="M14" s="482"/>
      <c r="N14" s="509">
        <f t="shared" si="2"/>
        <v>0</v>
      </c>
      <c r="O14" s="510" t="s">
        <v>538</v>
      </c>
      <c r="P14" s="511">
        <v>0.48399999999999999</v>
      </c>
      <c r="Q14" s="512">
        <v>69</v>
      </c>
    </row>
    <row r="15" spans="1:51" ht="29.45" customHeight="1">
      <c r="A15" s="717" t="s">
        <v>473</v>
      </c>
      <c r="B15" s="717"/>
      <c r="C15" s="717"/>
      <c r="D15" s="717"/>
      <c r="E15" s="717"/>
      <c r="F15" s="717"/>
      <c r="G15" s="717"/>
      <c r="H15" s="717"/>
      <c r="I15" s="717"/>
      <c r="J15" s="717"/>
      <c r="K15" s="717"/>
      <c r="L15" s="717"/>
      <c r="M15" s="717"/>
      <c r="N15" s="717"/>
      <c r="O15" s="717"/>
      <c r="P15" s="717"/>
      <c r="Q15" s="717"/>
    </row>
    <row r="16" spans="1:51" ht="29.45" customHeight="1">
      <c r="A16" s="1026" t="s">
        <v>1920</v>
      </c>
      <c r="B16" s="1027"/>
      <c r="C16" s="1028"/>
      <c r="D16" s="1028"/>
      <c r="E16" s="1028"/>
      <c r="F16" s="1028"/>
      <c r="G16" s="1028"/>
      <c r="H16" s="1028"/>
      <c r="I16" s="1028"/>
      <c r="J16" s="1028"/>
      <c r="K16" s="1028"/>
      <c r="L16" s="1028"/>
      <c r="M16" s="1028"/>
      <c r="N16" s="1028"/>
      <c r="O16" s="1028"/>
      <c r="P16" s="1028"/>
      <c r="Q16" s="1029"/>
    </row>
    <row r="17" spans="1:51" ht="15" customHeight="1">
      <c r="A17" s="666" t="s">
        <v>750</v>
      </c>
      <c r="B17" s="159"/>
      <c r="C17" s="359">
        <v>2</v>
      </c>
      <c r="D17" s="150">
        <v>2.5</v>
      </c>
      <c r="E17" s="150"/>
      <c r="F17" s="150"/>
      <c r="G17" s="157"/>
      <c r="H17" s="118">
        <v>275</v>
      </c>
      <c r="I17" s="151">
        <v>18900</v>
      </c>
      <c r="J17" s="124"/>
      <c r="K17" s="119">
        <f>$C$3</f>
        <v>0</v>
      </c>
      <c r="L17" s="497">
        <f t="shared" ref="L17:L23" si="3">SUM(H17-(H17*K17))</f>
        <v>275</v>
      </c>
      <c r="M17" s="482"/>
      <c r="N17" s="497">
        <f t="shared" ref="N17:N23" si="4">J17*L17</f>
        <v>0</v>
      </c>
      <c r="O17" s="484" t="s">
        <v>300</v>
      </c>
      <c r="P17" s="498">
        <v>8.4000000000000005E-2</v>
      </c>
      <c r="Q17" s="504">
        <v>12.5</v>
      </c>
    </row>
    <row r="18" spans="1:51" ht="15" customHeight="1">
      <c r="A18" s="666" t="s">
        <v>752</v>
      </c>
      <c r="B18" s="159"/>
      <c r="C18" s="359">
        <v>2.5</v>
      </c>
      <c r="D18" s="150">
        <v>2.8</v>
      </c>
      <c r="E18" s="150"/>
      <c r="F18" s="150"/>
      <c r="G18" s="157"/>
      <c r="H18" s="486">
        <v>299</v>
      </c>
      <c r="I18" s="151">
        <v>20500</v>
      </c>
      <c r="J18" s="124"/>
      <c r="K18" s="119">
        <f t="shared" ref="K18:K23" si="5">$C$3</f>
        <v>0</v>
      </c>
      <c r="L18" s="497">
        <f t="shared" si="3"/>
        <v>299</v>
      </c>
      <c r="M18" s="482"/>
      <c r="N18" s="497">
        <f t="shared" si="4"/>
        <v>0</v>
      </c>
      <c r="O18" s="484" t="s">
        <v>300</v>
      </c>
      <c r="P18" s="498">
        <v>8.4000000000000005E-2</v>
      </c>
      <c r="Q18" s="504">
        <v>12.5</v>
      </c>
    </row>
    <row r="19" spans="1:51" s="11" customFormat="1" ht="15" customHeight="1">
      <c r="A19" s="666" t="s">
        <v>754</v>
      </c>
      <c r="B19" s="159"/>
      <c r="C19" s="359">
        <v>3.4</v>
      </c>
      <c r="D19" s="150">
        <v>4</v>
      </c>
      <c r="E19" s="150"/>
      <c r="F19" s="150"/>
      <c r="G19" s="157"/>
      <c r="H19" s="486">
        <v>362</v>
      </c>
      <c r="I19" s="151">
        <v>24800</v>
      </c>
      <c r="J19" s="124"/>
      <c r="K19" s="119">
        <f t="shared" si="5"/>
        <v>0</v>
      </c>
      <c r="L19" s="497">
        <f t="shared" si="3"/>
        <v>362</v>
      </c>
      <c r="M19" s="482"/>
      <c r="N19" s="497">
        <f t="shared" si="4"/>
        <v>0</v>
      </c>
      <c r="O19" s="484" t="s">
        <v>300</v>
      </c>
      <c r="P19" s="498">
        <v>8.4000000000000005E-2</v>
      </c>
      <c r="Q19" s="504">
        <v>12.5</v>
      </c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74"/>
      <c r="AH19" s="74"/>
      <c r="AI19" s="74"/>
      <c r="AJ19" s="74"/>
      <c r="AK19" s="74"/>
      <c r="AL19" s="74"/>
      <c r="AM19" s="74"/>
      <c r="AN19" s="74"/>
      <c r="AO19" s="74"/>
      <c r="AP19" s="74"/>
      <c r="AQ19" s="74"/>
      <c r="AR19" s="74"/>
      <c r="AS19" s="74"/>
      <c r="AT19" s="74"/>
      <c r="AU19" s="74"/>
      <c r="AV19" s="74"/>
      <c r="AW19" s="74"/>
      <c r="AX19" s="74"/>
      <c r="AY19" s="74"/>
    </row>
    <row r="20" spans="1:51" s="11" customFormat="1" ht="15" customHeight="1">
      <c r="A20" s="666" t="s">
        <v>756</v>
      </c>
      <c r="B20" s="159"/>
      <c r="C20" s="359">
        <v>4.2</v>
      </c>
      <c r="D20" s="150">
        <v>5.4</v>
      </c>
      <c r="E20" s="150"/>
      <c r="F20" s="150"/>
      <c r="G20" s="157"/>
      <c r="H20" s="486">
        <v>542</v>
      </c>
      <c r="I20" s="151">
        <v>37100</v>
      </c>
      <c r="J20" s="124"/>
      <c r="K20" s="119">
        <f t="shared" si="5"/>
        <v>0</v>
      </c>
      <c r="L20" s="497">
        <f t="shared" si="3"/>
        <v>542</v>
      </c>
      <c r="M20" s="482"/>
      <c r="N20" s="497">
        <f t="shared" si="4"/>
        <v>0</v>
      </c>
      <c r="O20" s="484" t="s">
        <v>300</v>
      </c>
      <c r="P20" s="498">
        <v>8.4000000000000005E-2</v>
      </c>
      <c r="Q20" s="504">
        <v>13</v>
      </c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74"/>
      <c r="AH20" s="74"/>
      <c r="AI20" s="74"/>
      <c r="AJ20" s="74"/>
      <c r="AK20" s="74"/>
      <c r="AL20" s="74"/>
      <c r="AM20" s="74"/>
      <c r="AN20" s="74"/>
      <c r="AO20" s="74"/>
      <c r="AP20" s="74"/>
      <c r="AQ20" s="74"/>
      <c r="AR20" s="74"/>
      <c r="AS20" s="74"/>
      <c r="AT20" s="74"/>
      <c r="AU20" s="74"/>
      <c r="AV20" s="74"/>
      <c r="AW20" s="74"/>
      <c r="AX20" s="74"/>
      <c r="AY20" s="74"/>
    </row>
    <row r="21" spans="1:51" s="11" customFormat="1" ht="15" customHeight="1">
      <c r="A21" s="666" t="s">
        <v>760</v>
      </c>
      <c r="B21" s="341"/>
      <c r="C21" s="364">
        <v>5.2</v>
      </c>
      <c r="D21" s="342">
        <v>6.3</v>
      </c>
      <c r="E21" s="342"/>
      <c r="F21" s="342"/>
      <c r="G21" s="343"/>
      <c r="H21" s="486">
        <v>890</v>
      </c>
      <c r="I21" s="151">
        <v>61000</v>
      </c>
      <c r="J21" s="124"/>
      <c r="K21" s="119">
        <f t="shared" si="5"/>
        <v>0</v>
      </c>
      <c r="L21" s="497">
        <f t="shared" si="3"/>
        <v>890</v>
      </c>
      <c r="M21" s="482"/>
      <c r="N21" s="497">
        <f t="shared" si="4"/>
        <v>0</v>
      </c>
      <c r="O21" s="484" t="s">
        <v>301</v>
      </c>
      <c r="P21" s="498">
        <v>0.12</v>
      </c>
      <c r="Q21" s="504">
        <v>18</v>
      </c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4"/>
      <c r="AR21" s="74"/>
      <c r="AS21" s="74"/>
      <c r="AT21" s="74"/>
      <c r="AU21" s="74"/>
      <c r="AV21" s="74"/>
      <c r="AW21" s="74"/>
      <c r="AX21" s="74"/>
      <c r="AY21" s="74"/>
    </row>
    <row r="22" spans="1:51" s="11" customFormat="1" ht="15" customHeight="1">
      <c r="A22" s="666" t="s">
        <v>974</v>
      </c>
      <c r="B22" s="341"/>
      <c r="C22" s="364">
        <v>6</v>
      </c>
      <c r="D22" s="342">
        <v>7</v>
      </c>
      <c r="E22" s="342"/>
      <c r="F22" s="342"/>
      <c r="G22" s="343"/>
      <c r="H22" s="486">
        <v>1030</v>
      </c>
      <c r="I22" s="151">
        <v>70500</v>
      </c>
      <c r="J22" s="124"/>
      <c r="K22" s="119">
        <f t="shared" si="5"/>
        <v>0</v>
      </c>
      <c r="L22" s="497">
        <f t="shared" si="3"/>
        <v>1030</v>
      </c>
      <c r="M22" s="482"/>
      <c r="N22" s="497">
        <f t="shared" si="4"/>
        <v>0</v>
      </c>
      <c r="O22" s="484" t="s">
        <v>301</v>
      </c>
      <c r="P22" s="498">
        <v>0.12</v>
      </c>
      <c r="Q22" s="504">
        <v>18</v>
      </c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74"/>
      <c r="AH22" s="74"/>
      <c r="AI22" s="74"/>
      <c r="AJ22" s="74"/>
      <c r="AK22" s="74"/>
      <c r="AL22" s="74"/>
      <c r="AM22" s="74"/>
      <c r="AN22" s="74"/>
      <c r="AO22" s="74"/>
      <c r="AP22" s="74"/>
      <c r="AQ22" s="74"/>
      <c r="AR22" s="74"/>
      <c r="AS22" s="74"/>
      <c r="AT22" s="74"/>
      <c r="AU22" s="74"/>
      <c r="AV22" s="74"/>
      <c r="AW22" s="74"/>
      <c r="AX22" s="74"/>
      <c r="AY22" s="74"/>
    </row>
    <row r="23" spans="1:51" s="11" customFormat="1" ht="15" customHeight="1">
      <c r="A23" s="666" t="s">
        <v>763</v>
      </c>
      <c r="B23" s="341"/>
      <c r="C23" s="364">
        <v>7.1</v>
      </c>
      <c r="D23" s="342">
        <v>8</v>
      </c>
      <c r="E23" s="342"/>
      <c r="F23" s="342"/>
      <c r="G23" s="343"/>
      <c r="H23" s="486">
        <v>1057</v>
      </c>
      <c r="I23" s="151">
        <v>72400</v>
      </c>
      <c r="J23" s="124"/>
      <c r="K23" s="119">
        <f t="shared" si="5"/>
        <v>0</v>
      </c>
      <c r="L23" s="497">
        <f t="shared" si="3"/>
        <v>1057</v>
      </c>
      <c r="M23" s="482"/>
      <c r="N23" s="497">
        <f t="shared" si="4"/>
        <v>0</v>
      </c>
      <c r="O23" s="484" t="s">
        <v>301</v>
      </c>
      <c r="P23" s="498">
        <v>0.12</v>
      </c>
      <c r="Q23" s="504">
        <v>18</v>
      </c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74"/>
      <c r="AH23" s="74"/>
      <c r="AI23" s="74"/>
      <c r="AJ23" s="74"/>
      <c r="AK23" s="74"/>
      <c r="AL23" s="74"/>
      <c r="AM23" s="74"/>
      <c r="AN23" s="74"/>
      <c r="AO23" s="74"/>
      <c r="AP23" s="74"/>
      <c r="AQ23" s="74"/>
      <c r="AR23" s="74"/>
      <c r="AS23" s="74"/>
      <c r="AT23" s="74"/>
      <c r="AU23" s="74"/>
      <c r="AV23" s="74"/>
      <c r="AW23" s="74"/>
      <c r="AX23" s="74"/>
      <c r="AY23" s="74"/>
    </row>
    <row r="24" spans="1:51" ht="29.45" customHeight="1">
      <c r="A24" s="811" t="s">
        <v>474</v>
      </c>
      <c r="B24" s="717"/>
      <c r="C24" s="717"/>
      <c r="D24" s="717"/>
      <c r="E24" s="717"/>
      <c r="F24" s="717"/>
      <c r="G24" s="717"/>
      <c r="H24" s="717"/>
      <c r="I24" s="717"/>
      <c r="J24" s="717"/>
      <c r="K24" s="717"/>
      <c r="L24" s="717"/>
      <c r="M24" s="717"/>
      <c r="N24" s="717"/>
      <c r="O24" s="717"/>
      <c r="P24" s="717"/>
      <c r="Q24" s="1030"/>
    </row>
    <row r="25" spans="1:51" ht="29.45" customHeight="1">
      <c r="A25" s="692" t="s">
        <v>1921</v>
      </c>
      <c r="B25" s="1018"/>
      <c r="C25" s="693"/>
      <c r="D25" s="693"/>
      <c r="E25" s="693"/>
      <c r="F25" s="693"/>
      <c r="G25" s="693"/>
      <c r="H25" s="693"/>
      <c r="I25" s="693"/>
      <c r="J25" s="693"/>
      <c r="K25" s="693"/>
      <c r="L25" s="693"/>
      <c r="M25" s="693"/>
      <c r="N25" s="693"/>
      <c r="O25" s="693"/>
      <c r="P25" s="693"/>
      <c r="Q25" s="694"/>
    </row>
    <row r="26" spans="1:51" ht="15" customHeight="1">
      <c r="A26" s="666" t="s">
        <v>738</v>
      </c>
      <c r="B26" s="159"/>
      <c r="C26" s="359">
        <v>2</v>
      </c>
      <c r="D26" s="150">
        <v>2.5</v>
      </c>
      <c r="E26" s="150"/>
      <c r="F26" s="150"/>
      <c r="G26" s="157"/>
      <c r="H26" s="486">
        <v>317</v>
      </c>
      <c r="I26" s="151">
        <v>21700</v>
      </c>
      <c r="J26" s="124"/>
      <c r="K26" s="119">
        <f>$C$3</f>
        <v>0</v>
      </c>
      <c r="L26" s="497">
        <f t="shared" ref="L26:L27" si="6">SUM(H26-(H26*K26))</f>
        <v>317</v>
      </c>
      <c r="M26" s="482"/>
      <c r="N26" s="497">
        <f t="shared" ref="N26:N27" si="7">J26*L26</f>
        <v>0</v>
      </c>
      <c r="O26" s="484" t="s">
        <v>369</v>
      </c>
      <c r="P26" s="498">
        <v>6.4000000000000001E-2</v>
      </c>
      <c r="Q26" s="503">
        <v>14.5</v>
      </c>
    </row>
    <row r="27" spans="1:51" ht="15" customHeight="1">
      <c r="A27" s="666" t="s">
        <v>740</v>
      </c>
      <c r="B27" s="159"/>
      <c r="C27" s="359">
        <v>2.5</v>
      </c>
      <c r="D27" s="150">
        <v>2.8</v>
      </c>
      <c r="E27" s="150"/>
      <c r="F27" s="150"/>
      <c r="G27" s="157"/>
      <c r="H27" s="486">
        <v>348</v>
      </c>
      <c r="I27" s="151">
        <v>23900</v>
      </c>
      <c r="J27" s="124"/>
      <c r="K27" s="119">
        <f t="shared" ref="K27:K35" si="8">$C$3</f>
        <v>0</v>
      </c>
      <c r="L27" s="497">
        <f t="shared" si="6"/>
        <v>348</v>
      </c>
      <c r="M27" s="482"/>
      <c r="N27" s="497">
        <f t="shared" si="7"/>
        <v>0</v>
      </c>
      <c r="O27" s="484" t="s">
        <v>369</v>
      </c>
      <c r="P27" s="498">
        <v>6.4000000000000001E-2</v>
      </c>
      <c r="Q27" s="503">
        <v>14.5</v>
      </c>
    </row>
    <row r="28" spans="1:51" s="11" customFormat="1" ht="15" customHeight="1">
      <c r="A28" s="666" t="s">
        <v>742</v>
      </c>
      <c r="B28" s="159"/>
      <c r="C28" s="359">
        <v>3.4</v>
      </c>
      <c r="D28" s="150">
        <v>4</v>
      </c>
      <c r="E28" s="150"/>
      <c r="F28" s="150"/>
      <c r="G28" s="157"/>
      <c r="H28" s="486">
        <v>415</v>
      </c>
      <c r="I28" s="151">
        <v>28500</v>
      </c>
      <c r="J28" s="124"/>
      <c r="K28" s="119">
        <f t="shared" si="8"/>
        <v>0</v>
      </c>
      <c r="L28" s="497">
        <f>SUM(H28-(H28*K28))</f>
        <v>415</v>
      </c>
      <c r="M28" s="482"/>
      <c r="N28" s="497">
        <f>J28*L28</f>
        <v>0</v>
      </c>
      <c r="O28" s="484" t="s">
        <v>369</v>
      </c>
      <c r="P28" s="498">
        <v>6.4000000000000001E-2</v>
      </c>
      <c r="Q28" s="503">
        <v>14.5</v>
      </c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74"/>
      <c r="AH28" s="74"/>
      <c r="AI28" s="74"/>
      <c r="AJ28" s="74"/>
      <c r="AK28" s="74"/>
      <c r="AL28" s="74"/>
      <c r="AM28" s="74"/>
      <c r="AN28" s="74"/>
      <c r="AO28" s="74"/>
      <c r="AP28" s="74"/>
      <c r="AQ28" s="74"/>
      <c r="AR28" s="74"/>
      <c r="AS28" s="74"/>
      <c r="AT28" s="74"/>
      <c r="AU28" s="74"/>
      <c r="AV28" s="74"/>
      <c r="AW28" s="74"/>
      <c r="AX28" s="74"/>
      <c r="AY28" s="74"/>
    </row>
    <row r="29" spans="1:51" s="11" customFormat="1" ht="15" customHeight="1">
      <c r="A29" s="666" t="s">
        <v>744</v>
      </c>
      <c r="B29" s="159"/>
      <c r="C29" s="359">
        <v>4.2</v>
      </c>
      <c r="D29" s="150">
        <v>5.4</v>
      </c>
      <c r="E29" s="150"/>
      <c r="F29" s="150"/>
      <c r="G29" s="157"/>
      <c r="H29" s="486">
        <v>642</v>
      </c>
      <c r="I29" s="151">
        <v>44000</v>
      </c>
      <c r="J29" s="124"/>
      <c r="K29" s="119">
        <f t="shared" si="8"/>
        <v>0</v>
      </c>
      <c r="L29" s="497">
        <f>SUM(H29-(H29*K29))</f>
        <v>642</v>
      </c>
      <c r="M29" s="482"/>
      <c r="N29" s="497">
        <f>J29*L29</f>
        <v>0</v>
      </c>
      <c r="O29" s="484" t="s">
        <v>369</v>
      </c>
      <c r="P29" s="498">
        <v>6.4000000000000001E-2</v>
      </c>
      <c r="Q29" s="503">
        <v>15</v>
      </c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74"/>
      <c r="AH29" s="74"/>
      <c r="AI29" s="74"/>
      <c r="AJ29" s="74"/>
      <c r="AK29" s="74"/>
      <c r="AL29" s="74"/>
      <c r="AM29" s="74"/>
      <c r="AN29" s="74"/>
      <c r="AO29" s="74"/>
      <c r="AP29" s="74"/>
      <c r="AQ29" s="74"/>
      <c r="AR29" s="74"/>
      <c r="AS29" s="74"/>
      <c r="AT29" s="74"/>
      <c r="AU29" s="74"/>
      <c r="AV29" s="74"/>
      <c r="AW29" s="74"/>
      <c r="AX29" s="74"/>
      <c r="AY29" s="74"/>
    </row>
    <row r="30" spans="1:51" ht="29.45" customHeight="1">
      <c r="A30" s="811" t="s">
        <v>474</v>
      </c>
      <c r="B30" s="717"/>
      <c r="C30" s="717"/>
      <c r="D30" s="717"/>
      <c r="E30" s="717"/>
      <c r="F30" s="717"/>
      <c r="G30" s="717"/>
      <c r="H30" s="717"/>
      <c r="I30" s="717"/>
      <c r="J30" s="717"/>
      <c r="K30" s="717"/>
      <c r="L30" s="717"/>
      <c r="M30" s="717"/>
      <c r="N30" s="717"/>
      <c r="O30" s="717"/>
      <c r="P30" s="717"/>
      <c r="Q30" s="1030"/>
    </row>
    <row r="31" spans="1:51" ht="29.45" customHeight="1">
      <c r="A31" s="692" t="s">
        <v>1922</v>
      </c>
      <c r="B31" s="1018"/>
      <c r="C31" s="693"/>
      <c r="D31" s="693"/>
      <c r="E31" s="693"/>
      <c r="F31" s="693"/>
      <c r="G31" s="693"/>
      <c r="H31" s="693"/>
      <c r="I31" s="693"/>
      <c r="J31" s="693"/>
      <c r="K31" s="693"/>
      <c r="L31" s="693"/>
      <c r="M31" s="693"/>
      <c r="N31" s="693"/>
      <c r="O31" s="693"/>
      <c r="P31" s="693"/>
      <c r="Q31" s="694"/>
    </row>
    <row r="32" spans="1:51" ht="15" customHeight="1">
      <c r="A32" s="666" t="s">
        <v>746</v>
      </c>
      <c r="B32" s="159"/>
      <c r="C32" s="359">
        <v>2</v>
      </c>
      <c r="D32" s="150">
        <v>2.5</v>
      </c>
      <c r="E32" s="150"/>
      <c r="F32" s="150"/>
      <c r="G32" s="157"/>
      <c r="H32" s="486">
        <v>323</v>
      </c>
      <c r="I32" s="151">
        <v>22200</v>
      </c>
      <c r="J32" s="124"/>
      <c r="K32" s="119">
        <f>$C$3</f>
        <v>0</v>
      </c>
      <c r="L32" s="497">
        <f>SUM(H32-(H32*K32))</f>
        <v>323</v>
      </c>
      <c r="M32" s="482"/>
      <c r="N32" s="497">
        <f>J32*L32</f>
        <v>0</v>
      </c>
      <c r="O32" s="484" t="s">
        <v>369</v>
      </c>
      <c r="P32" s="498">
        <v>6.4000000000000001E-2</v>
      </c>
      <c r="Q32" s="503">
        <v>14.5</v>
      </c>
    </row>
    <row r="33" spans="1:51" s="11" customFormat="1" ht="15" customHeight="1">
      <c r="A33" s="666" t="s">
        <v>747</v>
      </c>
      <c r="B33" s="159"/>
      <c r="C33" s="359">
        <v>2.5</v>
      </c>
      <c r="D33" s="150">
        <v>2.8</v>
      </c>
      <c r="E33" s="150"/>
      <c r="F33" s="150"/>
      <c r="G33" s="157"/>
      <c r="H33" s="486">
        <v>352</v>
      </c>
      <c r="I33" s="151">
        <v>24100</v>
      </c>
      <c r="J33" s="124"/>
      <c r="K33" s="119">
        <f t="shared" si="8"/>
        <v>0</v>
      </c>
      <c r="L33" s="497">
        <f>SUM(H33-(H33*K33))</f>
        <v>352</v>
      </c>
      <c r="M33" s="482"/>
      <c r="N33" s="497">
        <f>J33*L33</f>
        <v>0</v>
      </c>
      <c r="O33" s="484" t="s">
        <v>369</v>
      </c>
      <c r="P33" s="498">
        <v>6.4000000000000001E-2</v>
      </c>
      <c r="Q33" s="503">
        <v>14.5</v>
      </c>
      <c r="R33" s="74"/>
      <c r="S33" s="74"/>
      <c r="T33" s="74"/>
      <c r="U33" s="74"/>
      <c r="V33" s="74"/>
      <c r="W33" s="74"/>
      <c r="X33" s="74"/>
      <c r="Y33" s="74"/>
      <c r="Z33" s="74"/>
      <c r="AA33" s="74"/>
      <c r="AB33" s="74"/>
      <c r="AC33" s="74"/>
      <c r="AD33" s="74"/>
      <c r="AE33" s="74"/>
      <c r="AF33" s="74"/>
      <c r="AG33" s="74"/>
      <c r="AH33" s="74"/>
      <c r="AI33" s="74"/>
      <c r="AJ33" s="74"/>
      <c r="AK33" s="74"/>
      <c r="AL33" s="74"/>
      <c r="AM33" s="74"/>
      <c r="AN33" s="74"/>
      <c r="AO33" s="74"/>
      <c r="AP33" s="74"/>
      <c r="AQ33" s="74"/>
      <c r="AR33" s="74"/>
      <c r="AS33" s="74"/>
      <c r="AT33" s="74"/>
      <c r="AU33" s="74"/>
      <c r="AV33" s="74"/>
      <c r="AW33" s="74"/>
      <c r="AX33" s="74"/>
      <c r="AY33" s="74"/>
    </row>
    <row r="34" spans="1:51" s="11" customFormat="1" ht="15" customHeight="1">
      <c r="A34" s="666" t="s">
        <v>748</v>
      </c>
      <c r="B34" s="159"/>
      <c r="C34" s="359">
        <v>3.4</v>
      </c>
      <c r="D34" s="150">
        <v>4</v>
      </c>
      <c r="E34" s="150"/>
      <c r="F34" s="150"/>
      <c r="G34" s="157"/>
      <c r="H34" s="486">
        <v>423</v>
      </c>
      <c r="I34" s="151">
        <v>29000</v>
      </c>
      <c r="J34" s="124"/>
      <c r="K34" s="119">
        <f t="shared" si="8"/>
        <v>0</v>
      </c>
      <c r="L34" s="497">
        <f t="shared" ref="L34:L35" si="9">SUM(H34-(H34*K34))</f>
        <v>423</v>
      </c>
      <c r="M34" s="482"/>
      <c r="N34" s="497">
        <f t="shared" ref="N34:N35" si="10">J34*L34</f>
        <v>0</v>
      </c>
      <c r="O34" s="484" t="s">
        <v>369</v>
      </c>
      <c r="P34" s="498">
        <v>6.4000000000000001E-2</v>
      </c>
      <c r="Q34" s="503">
        <v>14.5</v>
      </c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  <c r="AF34" s="74"/>
      <c r="AG34" s="74"/>
      <c r="AH34" s="74"/>
      <c r="AI34" s="74"/>
      <c r="AJ34" s="74"/>
      <c r="AK34" s="74"/>
      <c r="AL34" s="74"/>
      <c r="AM34" s="74"/>
      <c r="AN34" s="74"/>
      <c r="AO34" s="74"/>
      <c r="AP34" s="74"/>
      <c r="AQ34" s="74"/>
      <c r="AR34" s="74"/>
      <c r="AS34" s="74"/>
      <c r="AT34" s="74"/>
      <c r="AU34" s="74"/>
      <c r="AV34" s="74"/>
      <c r="AW34" s="74"/>
      <c r="AX34" s="74"/>
      <c r="AY34" s="74"/>
    </row>
    <row r="35" spans="1:51" s="11" customFormat="1" ht="15" customHeight="1">
      <c r="A35" s="666" t="s">
        <v>749</v>
      </c>
      <c r="B35" s="159"/>
      <c r="C35" s="359">
        <v>4.2</v>
      </c>
      <c r="D35" s="150">
        <v>5.4</v>
      </c>
      <c r="E35" s="150"/>
      <c r="F35" s="150"/>
      <c r="G35" s="157"/>
      <c r="H35" s="486">
        <v>651</v>
      </c>
      <c r="I35" s="151">
        <v>44600</v>
      </c>
      <c r="J35" s="124"/>
      <c r="K35" s="119">
        <f t="shared" si="8"/>
        <v>0</v>
      </c>
      <c r="L35" s="497">
        <f t="shared" si="9"/>
        <v>651</v>
      </c>
      <c r="M35" s="482"/>
      <c r="N35" s="497">
        <f t="shared" si="10"/>
        <v>0</v>
      </c>
      <c r="O35" s="484" t="s">
        <v>369</v>
      </c>
      <c r="P35" s="498">
        <v>6.4000000000000001E-2</v>
      </c>
      <c r="Q35" s="503">
        <v>15</v>
      </c>
      <c r="R35" s="74"/>
      <c r="S35" s="74"/>
      <c r="T35" s="74"/>
      <c r="U35" s="74"/>
      <c r="V35" s="74"/>
      <c r="W35" s="74"/>
      <c r="X35" s="74"/>
      <c r="Y35" s="74"/>
      <c r="Z35" s="74"/>
      <c r="AA35" s="74"/>
      <c r="AB35" s="74"/>
      <c r="AC35" s="74"/>
      <c r="AD35" s="74"/>
      <c r="AE35" s="74"/>
      <c r="AF35" s="74"/>
      <c r="AG35" s="74"/>
      <c r="AH35" s="74"/>
      <c r="AI35" s="74"/>
      <c r="AJ35" s="74"/>
      <c r="AK35" s="74"/>
      <c r="AL35" s="74"/>
      <c r="AM35" s="74"/>
      <c r="AN35" s="74"/>
      <c r="AO35" s="74"/>
      <c r="AP35" s="74"/>
      <c r="AQ35" s="74"/>
      <c r="AR35" s="74"/>
      <c r="AS35" s="74"/>
      <c r="AT35" s="74"/>
      <c r="AU35" s="74"/>
      <c r="AV35" s="74"/>
      <c r="AW35" s="74"/>
      <c r="AX35" s="74"/>
      <c r="AY35" s="74"/>
    </row>
    <row r="36" spans="1:51" ht="29.45" customHeight="1">
      <c r="A36" s="811" t="s">
        <v>568</v>
      </c>
      <c r="B36" s="717"/>
      <c r="C36" s="717"/>
      <c r="D36" s="717"/>
      <c r="E36" s="717"/>
      <c r="F36" s="717"/>
      <c r="G36" s="717"/>
      <c r="H36" s="717"/>
      <c r="I36" s="717"/>
      <c r="J36" s="717"/>
      <c r="K36" s="717"/>
      <c r="L36" s="717"/>
      <c r="M36" s="717"/>
      <c r="N36" s="717"/>
      <c r="O36" s="717"/>
      <c r="P36" s="717"/>
      <c r="Q36" s="1030"/>
    </row>
    <row r="37" spans="1:51" ht="29.45" customHeight="1">
      <c r="A37" s="729" t="s">
        <v>1923</v>
      </c>
      <c r="B37" s="729"/>
      <c r="C37" s="729"/>
      <c r="D37" s="729"/>
      <c r="E37" s="729"/>
      <c r="F37" s="729"/>
      <c r="G37" s="729"/>
      <c r="H37" s="729"/>
      <c r="I37" s="729"/>
      <c r="J37" s="729"/>
      <c r="K37" s="729"/>
      <c r="L37" s="729"/>
      <c r="M37" s="729"/>
      <c r="N37" s="729"/>
      <c r="O37" s="729"/>
      <c r="P37" s="729"/>
      <c r="Q37" s="729"/>
    </row>
    <row r="38" spans="1:51" ht="15" customHeight="1">
      <c r="A38" s="666" t="s">
        <v>730</v>
      </c>
      <c r="B38" s="159"/>
      <c r="C38" s="359">
        <v>2</v>
      </c>
      <c r="D38" s="150">
        <v>2.5</v>
      </c>
      <c r="E38" s="150"/>
      <c r="F38" s="150"/>
      <c r="G38" s="157"/>
      <c r="H38" s="486">
        <v>595</v>
      </c>
      <c r="I38" s="151">
        <v>40800</v>
      </c>
      <c r="J38" s="124"/>
      <c r="K38" s="119">
        <f>$C$3</f>
        <v>0</v>
      </c>
      <c r="L38" s="497">
        <f>SUM(H38-(H38*K38))</f>
        <v>595</v>
      </c>
      <c r="M38" s="482"/>
      <c r="N38" s="497">
        <f>J38*L38</f>
        <v>0</v>
      </c>
      <c r="O38" s="484" t="s">
        <v>300</v>
      </c>
      <c r="P38" s="498">
        <v>8.4000000000000005E-2</v>
      </c>
      <c r="Q38" s="504">
        <v>12.5</v>
      </c>
    </row>
    <row r="39" spans="1:51" ht="15" customHeight="1">
      <c r="A39" s="666" t="s">
        <v>732</v>
      </c>
      <c r="B39" s="159"/>
      <c r="C39" s="359">
        <v>2.5</v>
      </c>
      <c r="D39" s="150">
        <v>2.8</v>
      </c>
      <c r="E39" s="150"/>
      <c r="F39" s="150"/>
      <c r="G39" s="157"/>
      <c r="H39" s="486">
        <v>629</v>
      </c>
      <c r="I39" s="151">
        <v>43100</v>
      </c>
      <c r="J39" s="124"/>
      <c r="K39" s="119">
        <f>$C$3</f>
        <v>0</v>
      </c>
      <c r="L39" s="497">
        <f>SUM(H39-(H39*K39))</f>
        <v>629</v>
      </c>
      <c r="M39" s="482"/>
      <c r="N39" s="497">
        <f>J39*L39</f>
        <v>0</v>
      </c>
      <c r="O39" s="484" t="s">
        <v>300</v>
      </c>
      <c r="P39" s="498">
        <v>8.4000000000000005E-2</v>
      </c>
      <c r="Q39" s="504">
        <v>12.5</v>
      </c>
    </row>
    <row r="40" spans="1:51" s="11" customFormat="1" ht="15" customHeight="1">
      <c r="A40" s="666" t="s">
        <v>734</v>
      </c>
      <c r="B40" s="159"/>
      <c r="C40" s="359">
        <v>3.4</v>
      </c>
      <c r="D40" s="150">
        <v>4</v>
      </c>
      <c r="E40" s="150"/>
      <c r="F40" s="150"/>
      <c r="G40" s="157"/>
      <c r="H40" s="486">
        <v>727</v>
      </c>
      <c r="I40" s="151">
        <v>49800</v>
      </c>
      <c r="J40" s="124"/>
      <c r="K40" s="119">
        <f>$C$3</f>
        <v>0</v>
      </c>
      <c r="L40" s="497">
        <f>SUM(H40-(H40*K40))</f>
        <v>727</v>
      </c>
      <c r="M40" s="482"/>
      <c r="N40" s="497">
        <f>J40*L40</f>
        <v>0</v>
      </c>
      <c r="O40" s="484" t="s">
        <v>300</v>
      </c>
      <c r="P40" s="498">
        <v>8.4000000000000005E-2</v>
      </c>
      <c r="Q40" s="504">
        <v>13</v>
      </c>
      <c r="R40" s="74"/>
      <c r="S40" s="74"/>
      <c r="T40" s="74"/>
      <c r="U40" s="74"/>
      <c r="V40" s="74"/>
      <c r="W40" s="74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</row>
    <row r="41" spans="1:51" s="11" customFormat="1" ht="15" customHeight="1">
      <c r="A41" s="666" t="s">
        <v>736</v>
      </c>
      <c r="B41" s="159"/>
      <c r="C41" s="359">
        <v>4.2</v>
      </c>
      <c r="D41" s="150">
        <v>5.4</v>
      </c>
      <c r="E41" s="150"/>
      <c r="F41" s="150"/>
      <c r="G41" s="157"/>
      <c r="H41" s="486">
        <v>832</v>
      </c>
      <c r="I41" s="151">
        <v>57000</v>
      </c>
      <c r="J41" s="124"/>
      <c r="K41" s="119">
        <f>$C$3</f>
        <v>0</v>
      </c>
      <c r="L41" s="497">
        <f>SUM(H41-(H41*K41))</f>
        <v>832</v>
      </c>
      <c r="M41" s="482"/>
      <c r="N41" s="497">
        <f>J41*L41</f>
        <v>0</v>
      </c>
      <c r="O41" s="484" t="s">
        <v>300</v>
      </c>
      <c r="P41" s="498">
        <v>8.4000000000000005E-2</v>
      </c>
      <c r="Q41" s="504">
        <v>13</v>
      </c>
      <c r="R41" s="74"/>
      <c r="S41" s="74"/>
      <c r="T41" s="74"/>
      <c r="U41" s="74"/>
      <c r="V41" s="74"/>
      <c r="W41" s="74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</row>
    <row r="42" spans="1:51" ht="29.45" customHeight="1">
      <c r="A42" s="811" t="s">
        <v>475</v>
      </c>
      <c r="B42" s="717"/>
      <c r="C42" s="717"/>
      <c r="D42" s="717"/>
      <c r="E42" s="717"/>
      <c r="F42" s="717"/>
      <c r="G42" s="717"/>
      <c r="H42" s="717"/>
      <c r="I42" s="717"/>
      <c r="J42" s="717"/>
      <c r="K42" s="717"/>
      <c r="L42" s="717"/>
      <c r="M42" s="717"/>
      <c r="N42" s="120"/>
      <c r="O42" s="121"/>
      <c r="P42" s="121"/>
      <c r="Q42" s="253"/>
    </row>
    <row r="43" spans="1:51" ht="29.45" customHeight="1">
      <c r="A43" s="692" t="s">
        <v>484</v>
      </c>
      <c r="B43" s="1018"/>
      <c r="C43" s="693"/>
      <c r="D43" s="693"/>
      <c r="E43" s="693"/>
      <c r="F43" s="693"/>
      <c r="G43" s="693"/>
      <c r="H43" s="693"/>
      <c r="I43" s="693"/>
      <c r="J43" s="693"/>
      <c r="K43" s="693"/>
      <c r="L43" s="693"/>
      <c r="M43" s="693"/>
      <c r="N43" s="693"/>
      <c r="O43" s="693"/>
      <c r="P43" s="693"/>
      <c r="Q43" s="694"/>
    </row>
    <row r="44" spans="1:51" ht="15" customHeight="1">
      <c r="A44" s="715" t="s">
        <v>975</v>
      </c>
      <c r="B44" s="485" t="s">
        <v>975</v>
      </c>
      <c r="C44" s="1019">
        <v>2</v>
      </c>
      <c r="D44" s="1019">
        <v>2.5</v>
      </c>
      <c r="E44" s="780"/>
      <c r="F44" s="780"/>
      <c r="G44" s="1021">
        <v>830</v>
      </c>
      <c r="H44" s="118">
        <v>782</v>
      </c>
      <c r="I44" s="669">
        <v>48800</v>
      </c>
      <c r="J44" s="943"/>
      <c r="K44" s="954">
        <f t="shared" ref="K44:K54" si="11">$H$3</f>
        <v>0</v>
      </c>
      <c r="L44" s="1023">
        <f>G44*(100%-$H$3)</f>
        <v>830</v>
      </c>
      <c r="M44" s="642">
        <f>H44*(100%-$H$3)</f>
        <v>782</v>
      </c>
      <c r="N44" s="1023">
        <f>J44*L44</f>
        <v>0</v>
      </c>
      <c r="O44" s="484" t="s">
        <v>122</v>
      </c>
      <c r="P44" s="498">
        <v>0.121</v>
      </c>
      <c r="Q44" s="503">
        <v>19</v>
      </c>
    </row>
    <row r="45" spans="1:51" s="2" customFormat="1" ht="15" customHeight="1">
      <c r="A45" s="716"/>
      <c r="B45" s="485" t="s">
        <v>1239</v>
      </c>
      <c r="C45" s="1020"/>
      <c r="D45" s="1020"/>
      <c r="E45" s="780"/>
      <c r="F45" s="780"/>
      <c r="G45" s="1022"/>
      <c r="H45" s="486">
        <v>89</v>
      </c>
      <c r="I45" s="466">
        <v>5600</v>
      </c>
      <c r="J45" s="944"/>
      <c r="K45" s="956"/>
      <c r="L45" s="1024"/>
      <c r="M45" s="642">
        <f t="shared" ref="M45:M55" si="12">H45*(100%-$H$3)</f>
        <v>89</v>
      </c>
      <c r="N45" s="1024"/>
      <c r="O45" s="499" t="s">
        <v>425</v>
      </c>
      <c r="P45" s="498">
        <v>1.7999999999999999E-2</v>
      </c>
      <c r="Q45" s="503">
        <v>4.5</v>
      </c>
      <c r="R45" s="36"/>
      <c r="S45" s="74"/>
      <c r="T45" s="74"/>
      <c r="U45" s="74"/>
      <c r="V45" s="74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</row>
    <row r="46" spans="1:51" s="11" customFormat="1" ht="15" customHeight="1">
      <c r="A46" s="715" t="s">
        <v>822</v>
      </c>
      <c r="B46" s="485" t="s">
        <v>822</v>
      </c>
      <c r="C46" s="1019">
        <v>2.5</v>
      </c>
      <c r="D46" s="1019">
        <v>3.2</v>
      </c>
      <c r="E46" s="780"/>
      <c r="F46" s="780"/>
      <c r="G46" s="1021">
        <v>839</v>
      </c>
      <c r="H46" s="486">
        <v>792</v>
      </c>
      <c r="I46" s="669">
        <v>49500</v>
      </c>
      <c r="J46" s="943"/>
      <c r="K46" s="954">
        <f t="shared" si="11"/>
        <v>0</v>
      </c>
      <c r="L46" s="1023">
        <f t="shared" ref="L46" si="13">G46*(100%-$H$3)</f>
        <v>839</v>
      </c>
      <c r="M46" s="642">
        <f t="shared" si="12"/>
        <v>792</v>
      </c>
      <c r="N46" s="1023">
        <f t="shared" ref="N46" si="14">J46*L46</f>
        <v>0</v>
      </c>
      <c r="O46" s="484" t="s">
        <v>122</v>
      </c>
      <c r="P46" s="498">
        <v>0.121</v>
      </c>
      <c r="Q46" s="503">
        <v>19</v>
      </c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L46" s="74"/>
      <c r="AM46" s="74"/>
      <c r="AN46" s="74"/>
      <c r="AO46" s="74"/>
      <c r="AP46" s="74"/>
      <c r="AQ46" s="74"/>
      <c r="AR46" s="74"/>
      <c r="AS46" s="74"/>
      <c r="AT46" s="74"/>
      <c r="AU46" s="74"/>
      <c r="AV46" s="74"/>
      <c r="AW46" s="74"/>
      <c r="AX46" s="74"/>
      <c r="AY46" s="74"/>
    </row>
    <row r="47" spans="1:51" s="11" customFormat="1" ht="15" customHeight="1">
      <c r="A47" s="716"/>
      <c r="B47" s="485" t="s">
        <v>1239</v>
      </c>
      <c r="C47" s="1020"/>
      <c r="D47" s="1020"/>
      <c r="E47" s="780"/>
      <c r="F47" s="780"/>
      <c r="G47" s="1022"/>
      <c r="H47" s="486">
        <v>89</v>
      </c>
      <c r="I47" s="466">
        <v>5600</v>
      </c>
      <c r="J47" s="944"/>
      <c r="K47" s="956"/>
      <c r="L47" s="1024"/>
      <c r="M47" s="642">
        <f t="shared" si="12"/>
        <v>89</v>
      </c>
      <c r="N47" s="1024"/>
      <c r="O47" s="499" t="s">
        <v>425</v>
      </c>
      <c r="P47" s="498">
        <v>1.7999999999999999E-2</v>
      </c>
      <c r="Q47" s="503">
        <v>4.5</v>
      </c>
      <c r="R47" s="74"/>
      <c r="S47" s="74"/>
      <c r="T47" s="74"/>
      <c r="U47" s="74"/>
      <c r="V47" s="74"/>
      <c r="W47" s="36"/>
      <c r="X47" s="74"/>
      <c r="Y47" s="74"/>
      <c r="Z47" s="74"/>
      <c r="AA47" s="74"/>
      <c r="AB47" s="74"/>
      <c r="AC47" s="74"/>
      <c r="AD47" s="74"/>
      <c r="AE47" s="74"/>
      <c r="AF47" s="74"/>
      <c r="AG47" s="74"/>
      <c r="AH47" s="74"/>
      <c r="AI47" s="74"/>
      <c r="AJ47" s="74"/>
      <c r="AK47" s="74"/>
      <c r="AL47" s="74"/>
      <c r="AM47" s="74"/>
      <c r="AN47" s="74"/>
      <c r="AO47" s="74"/>
      <c r="AP47" s="74"/>
      <c r="AQ47" s="74"/>
      <c r="AR47" s="74"/>
      <c r="AS47" s="74"/>
      <c r="AT47" s="74"/>
      <c r="AU47" s="74"/>
      <c r="AV47" s="74"/>
      <c r="AW47" s="74"/>
      <c r="AX47" s="74"/>
      <c r="AY47" s="74"/>
    </row>
    <row r="48" spans="1:51" s="11" customFormat="1" ht="15" customHeight="1">
      <c r="A48" s="715" t="s">
        <v>824</v>
      </c>
      <c r="B48" s="485" t="s">
        <v>824</v>
      </c>
      <c r="C48" s="1019">
        <v>3.5</v>
      </c>
      <c r="D48" s="1019">
        <v>4.0999999999999996</v>
      </c>
      <c r="E48" s="780"/>
      <c r="F48" s="780"/>
      <c r="G48" s="1021">
        <v>860</v>
      </c>
      <c r="H48" s="486">
        <v>814</v>
      </c>
      <c r="I48" s="669">
        <v>50800</v>
      </c>
      <c r="J48" s="943"/>
      <c r="K48" s="954">
        <f t="shared" si="11"/>
        <v>0</v>
      </c>
      <c r="L48" s="1023">
        <f t="shared" ref="L48" si="15">G48*(100%-$H$3)</f>
        <v>860</v>
      </c>
      <c r="M48" s="642">
        <f t="shared" si="12"/>
        <v>814</v>
      </c>
      <c r="N48" s="1023">
        <f t="shared" ref="N48" si="16">J48*L48</f>
        <v>0</v>
      </c>
      <c r="O48" s="484" t="s">
        <v>122</v>
      </c>
      <c r="P48" s="498">
        <v>0.121</v>
      </c>
      <c r="Q48" s="503">
        <v>19</v>
      </c>
      <c r="R48" s="74"/>
      <c r="S48" s="74"/>
      <c r="T48" s="74"/>
      <c r="U48" s="74"/>
      <c r="V48" s="74"/>
      <c r="W48" s="74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</row>
    <row r="49" spans="1:51" s="11" customFormat="1" ht="15" customHeight="1">
      <c r="A49" s="716"/>
      <c r="B49" s="485" t="s">
        <v>1239</v>
      </c>
      <c r="C49" s="1020"/>
      <c r="D49" s="1020"/>
      <c r="E49" s="780"/>
      <c r="F49" s="780"/>
      <c r="G49" s="1022"/>
      <c r="H49" s="486">
        <v>89</v>
      </c>
      <c r="I49" s="669">
        <v>5600</v>
      </c>
      <c r="J49" s="944"/>
      <c r="K49" s="956"/>
      <c r="L49" s="1024"/>
      <c r="M49" s="642">
        <f t="shared" si="12"/>
        <v>89</v>
      </c>
      <c r="N49" s="1024"/>
      <c r="O49" s="499" t="s">
        <v>425</v>
      </c>
      <c r="P49" s="498">
        <v>1.7999999999999999E-2</v>
      </c>
      <c r="Q49" s="503">
        <v>4.5</v>
      </c>
      <c r="R49" s="74"/>
      <c r="S49" s="74"/>
      <c r="T49" s="74"/>
      <c r="U49" s="74"/>
      <c r="V49" s="74"/>
      <c r="W49" s="36"/>
      <c r="X49" s="74"/>
      <c r="Y49" s="74"/>
      <c r="Z49" s="74"/>
      <c r="AA49" s="74"/>
      <c r="AB49" s="74"/>
      <c r="AC49" s="74"/>
      <c r="AD49" s="74"/>
      <c r="AE49" s="74"/>
      <c r="AF49" s="74"/>
      <c r="AG49" s="74"/>
      <c r="AH49" s="74"/>
      <c r="AI49" s="74"/>
      <c r="AJ49" s="74"/>
      <c r="AK49" s="74"/>
      <c r="AL49" s="74"/>
      <c r="AM49" s="74"/>
      <c r="AN49" s="74"/>
      <c r="AO49" s="74"/>
      <c r="AP49" s="74"/>
      <c r="AQ49" s="74"/>
      <c r="AR49" s="74"/>
      <c r="AS49" s="74"/>
      <c r="AT49" s="74"/>
      <c r="AU49" s="74"/>
      <c r="AV49" s="74"/>
      <c r="AW49" s="74"/>
      <c r="AX49" s="74"/>
      <c r="AY49" s="74"/>
    </row>
    <row r="50" spans="1:51" s="11" customFormat="1" ht="15" customHeight="1">
      <c r="A50" s="715" t="s">
        <v>827</v>
      </c>
      <c r="B50" s="485" t="s">
        <v>827</v>
      </c>
      <c r="C50" s="1019">
        <v>4.3</v>
      </c>
      <c r="D50" s="1019">
        <v>5</v>
      </c>
      <c r="E50" s="780"/>
      <c r="F50" s="780"/>
      <c r="G50" s="1021">
        <v>919</v>
      </c>
      <c r="H50" s="486">
        <v>876</v>
      </c>
      <c r="I50" s="669">
        <v>54700</v>
      </c>
      <c r="J50" s="943"/>
      <c r="K50" s="954">
        <f t="shared" si="11"/>
        <v>0</v>
      </c>
      <c r="L50" s="1023">
        <f t="shared" ref="L50" si="17">G50*(100%-$H$3)</f>
        <v>919</v>
      </c>
      <c r="M50" s="642">
        <f t="shared" si="12"/>
        <v>876</v>
      </c>
      <c r="N50" s="1023">
        <f t="shared" ref="N50" si="18">J50*L50</f>
        <v>0</v>
      </c>
      <c r="O50" s="484" t="s">
        <v>122</v>
      </c>
      <c r="P50" s="498">
        <v>0.121</v>
      </c>
      <c r="Q50" s="503">
        <v>19</v>
      </c>
      <c r="R50" s="74"/>
      <c r="S50" s="74"/>
      <c r="T50" s="74"/>
      <c r="U50" s="74"/>
      <c r="V50" s="74"/>
      <c r="W50" s="74"/>
      <c r="X50" s="74"/>
      <c r="Y50" s="74"/>
      <c r="Z50" s="74"/>
      <c r="AA50" s="74"/>
      <c r="AB50" s="74"/>
      <c r="AC50" s="74"/>
      <c r="AD50" s="74"/>
      <c r="AE50" s="74"/>
      <c r="AF50" s="74"/>
      <c r="AG50" s="74"/>
      <c r="AH50" s="74"/>
      <c r="AI50" s="74"/>
      <c r="AJ50" s="74"/>
      <c r="AK50" s="74"/>
      <c r="AL50" s="74"/>
      <c r="AM50" s="74"/>
      <c r="AN50" s="74"/>
      <c r="AO50" s="74"/>
      <c r="AP50" s="74"/>
      <c r="AQ50" s="74"/>
      <c r="AR50" s="74"/>
      <c r="AS50" s="74"/>
      <c r="AT50" s="74"/>
      <c r="AU50" s="74"/>
      <c r="AV50" s="74"/>
      <c r="AW50" s="74"/>
      <c r="AX50" s="74"/>
      <c r="AY50" s="74"/>
    </row>
    <row r="51" spans="1:51" s="11" customFormat="1" ht="15" customHeight="1">
      <c r="A51" s="716"/>
      <c r="B51" s="485" t="s">
        <v>1239</v>
      </c>
      <c r="C51" s="1020"/>
      <c r="D51" s="1020"/>
      <c r="E51" s="780"/>
      <c r="F51" s="780"/>
      <c r="G51" s="1022"/>
      <c r="H51" s="486">
        <v>89</v>
      </c>
      <c r="I51" s="669">
        <v>5600</v>
      </c>
      <c r="J51" s="944"/>
      <c r="K51" s="956"/>
      <c r="L51" s="1024"/>
      <c r="M51" s="642">
        <f t="shared" si="12"/>
        <v>89</v>
      </c>
      <c r="N51" s="1024"/>
      <c r="O51" s="499" t="s">
        <v>425</v>
      </c>
      <c r="P51" s="498">
        <v>1.7999999999999999E-2</v>
      </c>
      <c r="Q51" s="503">
        <v>4.5</v>
      </c>
      <c r="R51" s="74"/>
      <c r="S51" s="74"/>
      <c r="T51" s="74"/>
      <c r="U51" s="74"/>
      <c r="V51" s="74"/>
      <c r="W51" s="36"/>
      <c r="X51" s="74"/>
      <c r="Y51" s="74"/>
      <c r="Z51" s="74"/>
      <c r="AA51" s="74"/>
      <c r="AB51" s="74"/>
      <c r="AC51" s="74"/>
      <c r="AD51" s="74"/>
      <c r="AE51" s="74"/>
      <c r="AF51" s="74"/>
      <c r="AG51" s="74"/>
      <c r="AH51" s="74"/>
      <c r="AI51" s="74"/>
      <c r="AJ51" s="74"/>
      <c r="AK51" s="74"/>
      <c r="AL51" s="74"/>
      <c r="AM51" s="74"/>
      <c r="AN51" s="74"/>
      <c r="AO51" s="74"/>
      <c r="AP51" s="74"/>
      <c r="AQ51" s="74"/>
      <c r="AR51" s="74"/>
      <c r="AS51" s="74"/>
      <c r="AT51" s="74"/>
      <c r="AU51" s="74"/>
      <c r="AV51" s="74"/>
      <c r="AW51" s="74"/>
      <c r="AX51" s="74"/>
      <c r="AY51" s="74"/>
    </row>
    <row r="52" spans="1:51" s="11" customFormat="1" ht="15" customHeight="1">
      <c r="A52" s="715" t="s">
        <v>830</v>
      </c>
      <c r="B52" s="485" t="s">
        <v>830</v>
      </c>
      <c r="C52" s="1019">
        <v>5.2</v>
      </c>
      <c r="D52" s="1019">
        <v>6</v>
      </c>
      <c r="E52" s="780"/>
      <c r="F52" s="780"/>
      <c r="G52" s="1021">
        <v>952</v>
      </c>
      <c r="H52" s="486">
        <v>910</v>
      </c>
      <c r="I52" s="669">
        <v>56800</v>
      </c>
      <c r="J52" s="943"/>
      <c r="K52" s="954">
        <f t="shared" si="11"/>
        <v>0</v>
      </c>
      <c r="L52" s="1023">
        <f t="shared" ref="L52" si="19">G52*(100%-$H$3)</f>
        <v>952</v>
      </c>
      <c r="M52" s="642">
        <f t="shared" si="12"/>
        <v>910</v>
      </c>
      <c r="N52" s="1023">
        <f t="shared" ref="N52" si="20">J52*L52</f>
        <v>0</v>
      </c>
      <c r="O52" s="484" t="s">
        <v>122</v>
      </c>
      <c r="P52" s="498">
        <v>0.121</v>
      </c>
      <c r="Q52" s="503">
        <v>20</v>
      </c>
      <c r="R52" s="74"/>
      <c r="S52" s="74"/>
      <c r="T52" s="74"/>
      <c r="U52" s="74"/>
      <c r="V52" s="74"/>
      <c r="W52" s="74"/>
      <c r="X52" s="74"/>
      <c r="Y52" s="74"/>
      <c r="Z52" s="74"/>
      <c r="AA52" s="74"/>
      <c r="AB52" s="74"/>
      <c r="AC52" s="74"/>
      <c r="AD52" s="74"/>
      <c r="AE52" s="74"/>
      <c r="AF52" s="74"/>
      <c r="AG52" s="74"/>
      <c r="AH52" s="74"/>
      <c r="AI52" s="74"/>
      <c r="AJ52" s="74"/>
      <c r="AK52" s="74"/>
      <c r="AL52" s="74"/>
      <c r="AM52" s="74"/>
      <c r="AN52" s="74"/>
      <c r="AO52" s="74"/>
      <c r="AP52" s="74"/>
      <c r="AQ52" s="74"/>
      <c r="AR52" s="74"/>
      <c r="AS52" s="74"/>
      <c r="AT52" s="74"/>
      <c r="AU52" s="74"/>
      <c r="AV52" s="74"/>
      <c r="AW52" s="74"/>
      <c r="AX52" s="74"/>
      <c r="AY52" s="74"/>
    </row>
    <row r="53" spans="1:51" s="11" customFormat="1" ht="15" customHeight="1">
      <c r="A53" s="716"/>
      <c r="B53" s="485" t="s">
        <v>1239</v>
      </c>
      <c r="C53" s="1020"/>
      <c r="D53" s="1020"/>
      <c r="E53" s="780"/>
      <c r="F53" s="780"/>
      <c r="G53" s="1022"/>
      <c r="H53" s="486">
        <v>89</v>
      </c>
      <c r="I53" s="669">
        <v>5600</v>
      </c>
      <c r="J53" s="944"/>
      <c r="K53" s="956"/>
      <c r="L53" s="1024"/>
      <c r="M53" s="642">
        <f t="shared" si="12"/>
        <v>89</v>
      </c>
      <c r="N53" s="1024"/>
      <c r="O53" s="499" t="s">
        <v>425</v>
      </c>
      <c r="P53" s="498">
        <v>1.7999999999999999E-2</v>
      </c>
      <c r="Q53" s="503">
        <v>4.5</v>
      </c>
      <c r="R53" s="74"/>
      <c r="S53" s="74"/>
      <c r="T53" s="74"/>
      <c r="U53" s="74"/>
      <c r="V53" s="74"/>
      <c r="W53" s="36"/>
      <c r="X53" s="74"/>
      <c r="Y53" s="74"/>
      <c r="Z53" s="74"/>
      <c r="AA53" s="74"/>
      <c r="AB53" s="74"/>
      <c r="AC53" s="74"/>
      <c r="AD53" s="74"/>
      <c r="AE53" s="74"/>
      <c r="AF53" s="74"/>
      <c r="AG53" s="74"/>
      <c r="AH53" s="74"/>
      <c r="AI53" s="74"/>
      <c r="AJ53" s="74"/>
      <c r="AK53" s="74"/>
      <c r="AL53" s="74"/>
      <c r="AM53" s="74"/>
      <c r="AN53" s="74"/>
      <c r="AO53" s="74"/>
      <c r="AP53" s="74"/>
      <c r="AQ53" s="74"/>
      <c r="AR53" s="74"/>
      <c r="AS53" s="74"/>
      <c r="AT53" s="74"/>
      <c r="AU53" s="74"/>
      <c r="AV53" s="74"/>
      <c r="AW53" s="74"/>
      <c r="AX53" s="74"/>
      <c r="AY53" s="74"/>
    </row>
    <row r="54" spans="1:51" s="11" customFormat="1" ht="15" customHeight="1">
      <c r="A54" s="715" t="s">
        <v>831</v>
      </c>
      <c r="B54" s="485" t="s">
        <v>831</v>
      </c>
      <c r="C54" s="1019">
        <v>6</v>
      </c>
      <c r="D54" s="1019">
        <v>7</v>
      </c>
      <c r="E54" s="780"/>
      <c r="F54" s="780"/>
      <c r="G54" s="1021">
        <v>971</v>
      </c>
      <c r="H54" s="486">
        <v>930</v>
      </c>
      <c r="I54" s="669">
        <v>58100</v>
      </c>
      <c r="J54" s="943"/>
      <c r="K54" s="954">
        <f t="shared" si="11"/>
        <v>0</v>
      </c>
      <c r="L54" s="1023">
        <f t="shared" ref="L54" si="21">G54*(100%-$H$3)</f>
        <v>971</v>
      </c>
      <c r="M54" s="642">
        <f t="shared" si="12"/>
        <v>930</v>
      </c>
      <c r="N54" s="1023">
        <f t="shared" ref="N54" si="22">J54*L54</f>
        <v>0</v>
      </c>
      <c r="O54" s="484" t="s">
        <v>122</v>
      </c>
      <c r="P54" s="498">
        <v>0.121</v>
      </c>
      <c r="Q54" s="503">
        <v>20</v>
      </c>
      <c r="R54" s="74"/>
      <c r="S54" s="74"/>
      <c r="T54" s="74"/>
      <c r="U54" s="74"/>
      <c r="V54" s="74"/>
      <c r="W54" s="74"/>
      <c r="X54" s="74"/>
      <c r="Y54" s="74"/>
      <c r="Z54" s="74"/>
      <c r="AA54" s="74"/>
      <c r="AB54" s="74"/>
      <c r="AC54" s="74"/>
      <c r="AD54" s="74"/>
      <c r="AE54" s="74"/>
      <c r="AF54" s="74"/>
      <c r="AG54" s="74"/>
      <c r="AH54" s="74"/>
      <c r="AI54" s="74"/>
      <c r="AJ54" s="74"/>
      <c r="AK54" s="74"/>
      <c r="AL54" s="74"/>
      <c r="AM54" s="74"/>
      <c r="AN54" s="74"/>
      <c r="AO54" s="74"/>
      <c r="AP54" s="74"/>
      <c r="AQ54" s="74"/>
      <c r="AR54" s="74"/>
      <c r="AS54" s="74"/>
      <c r="AT54" s="74"/>
      <c r="AU54" s="74"/>
      <c r="AV54" s="74"/>
      <c r="AW54" s="74"/>
      <c r="AX54" s="74"/>
      <c r="AY54" s="74"/>
    </row>
    <row r="55" spans="1:51" s="11" customFormat="1" ht="15" customHeight="1">
      <c r="A55" s="716"/>
      <c r="B55" s="485" t="s">
        <v>1239</v>
      </c>
      <c r="C55" s="1020"/>
      <c r="D55" s="1020"/>
      <c r="E55" s="780"/>
      <c r="F55" s="780"/>
      <c r="G55" s="1022"/>
      <c r="H55" s="486">
        <v>89</v>
      </c>
      <c r="I55" s="669">
        <v>5600</v>
      </c>
      <c r="J55" s="944"/>
      <c r="K55" s="956"/>
      <c r="L55" s="1024"/>
      <c r="M55" s="642">
        <f t="shared" si="12"/>
        <v>89</v>
      </c>
      <c r="N55" s="1024"/>
      <c r="O55" s="499" t="s">
        <v>425</v>
      </c>
      <c r="P55" s="498">
        <v>1.7999999999999999E-2</v>
      </c>
      <c r="Q55" s="503">
        <v>4.5</v>
      </c>
      <c r="R55" s="74"/>
      <c r="S55" s="74"/>
      <c r="T55" s="74"/>
      <c r="U55" s="74"/>
      <c r="V55" s="74"/>
      <c r="W55" s="36"/>
      <c r="X55" s="74"/>
      <c r="Y55" s="74"/>
      <c r="Z55" s="74"/>
      <c r="AA55" s="74"/>
      <c r="AB55" s="74"/>
      <c r="AC55" s="74"/>
      <c r="AD55" s="74"/>
      <c r="AE55" s="74"/>
      <c r="AF55" s="74"/>
      <c r="AG55" s="74"/>
      <c r="AH55" s="74"/>
      <c r="AI55" s="74"/>
      <c r="AJ55" s="74"/>
      <c r="AK55" s="74"/>
      <c r="AL55" s="74"/>
      <c r="AM55" s="74"/>
      <c r="AN55" s="74"/>
      <c r="AO55" s="74"/>
      <c r="AP55" s="74"/>
      <c r="AQ55" s="74"/>
      <c r="AR55" s="74"/>
      <c r="AS55" s="74"/>
      <c r="AT55" s="74"/>
      <c r="AU55" s="74"/>
      <c r="AV55" s="74"/>
      <c r="AW55" s="74"/>
      <c r="AX55" s="74"/>
      <c r="AY55" s="74"/>
    </row>
    <row r="56" spans="1:51" ht="29.45" customHeight="1">
      <c r="A56" s="811" t="s">
        <v>476</v>
      </c>
      <c r="B56" s="717"/>
      <c r="C56" s="717"/>
      <c r="D56" s="717"/>
      <c r="E56" s="717"/>
      <c r="F56" s="717"/>
      <c r="G56" s="717"/>
      <c r="H56" s="717"/>
      <c r="I56" s="717"/>
      <c r="J56" s="717"/>
      <c r="K56" s="717"/>
      <c r="L56" s="717"/>
      <c r="M56" s="717"/>
      <c r="N56" s="120"/>
      <c r="O56" s="121"/>
      <c r="P56" s="121"/>
      <c r="Q56" s="253"/>
    </row>
    <row r="57" spans="1:51" ht="29.45" customHeight="1">
      <c r="A57" s="692" t="s">
        <v>631</v>
      </c>
      <c r="B57" s="1018"/>
      <c r="C57" s="693"/>
      <c r="D57" s="693"/>
      <c r="E57" s="693"/>
      <c r="F57" s="693"/>
      <c r="G57" s="693"/>
      <c r="H57" s="693"/>
      <c r="I57" s="693"/>
      <c r="J57" s="693"/>
      <c r="K57" s="693"/>
      <c r="L57" s="693"/>
      <c r="M57" s="693"/>
      <c r="N57" s="693"/>
      <c r="O57" s="693"/>
      <c r="P57" s="693"/>
      <c r="Q57" s="694"/>
    </row>
    <row r="58" spans="1:51" ht="14.45" customHeight="1">
      <c r="A58" s="666" t="s">
        <v>976</v>
      </c>
      <c r="B58" s="159"/>
      <c r="C58" s="359">
        <v>2</v>
      </c>
      <c r="D58" s="150">
        <v>2.5</v>
      </c>
      <c r="E58" s="150"/>
      <c r="F58" s="150"/>
      <c r="G58" s="157"/>
      <c r="H58" s="486">
        <v>843</v>
      </c>
      <c r="I58" s="669">
        <v>52700</v>
      </c>
      <c r="J58" s="124"/>
      <c r="K58" s="119">
        <f>$H$3</f>
        <v>0</v>
      </c>
      <c r="L58" s="497">
        <f>SUM(H58-(H58*K58))</f>
        <v>843</v>
      </c>
      <c r="M58" s="496">
        <f t="shared" ref="M58:M62" si="23">SUM(H58-(H58*K58))</f>
        <v>843</v>
      </c>
      <c r="N58" s="497">
        <f>J58*L58</f>
        <v>0</v>
      </c>
      <c r="O58" s="484" t="s">
        <v>118</v>
      </c>
      <c r="P58" s="498">
        <v>0.20200000000000001</v>
      </c>
      <c r="Q58" s="503">
        <v>21</v>
      </c>
    </row>
    <row r="59" spans="1:51" ht="14.45" customHeight="1">
      <c r="A59" s="666" t="s">
        <v>859</v>
      </c>
      <c r="B59" s="159"/>
      <c r="C59" s="359">
        <v>2.5</v>
      </c>
      <c r="D59" s="150">
        <v>3.2</v>
      </c>
      <c r="E59" s="150"/>
      <c r="F59" s="150"/>
      <c r="G59" s="157"/>
      <c r="H59" s="486">
        <v>852</v>
      </c>
      <c r="I59" s="669">
        <v>53200</v>
      </c>
      <c r="J59" s="124"/>
      <c r="K59" s="119">
        <f>$H$3</f>
        <v>0</v>
      </c>
      <c r="L59" s="497">
        <f>SUM(H59-(H59*K59))</f>
        <v>852</v>
      </c>
      <c r="M59" s="496">
        <f t="shared" si="23"/>
        <v>852</v>
      </c>
      <c r="N59" s="497">
        <f>J59*L59</f>
        <v>0</v>
      </c>
      <c r="O59" s="484" t="s">
        <v>118</v>
      </c>
      <c r="P59" s="498">
        <v>0.20200000000000001</v>
      </c>
      <c r="Q59" s="504">
        <v>22</v>
      </c>
    </row>
    <row r="60" spans="1:51" s="11" customFormat="1" ht="14.45" customHeight="1">
      <c r="A60" s="666" t="s">
        <v>860</v>
      </c>
      <c r="B60" s="159"/>
      <c r="C60" s="359">
        <v>3.5</v>
      </c>
      <c r="D60" s="150">
        <v>4.0999999999999996</v>
      </c>
      <c r="E60" s="150"/>
      <c r="F60" s="150"/>
      <c r="G60" s="157"/>
      <c r="H60" s="486">
        <v>865</v>
      </c>
      <c r="I60" s="669">
        <v>54000</v>
      </c>
      <c r="J60" s="124"/>
      <c r="K60" s="119">
        <f>$H$3</f>
        <v>0</v>
      </c>
      <c r="L60" s="497">
        <f>SUM(H60-(H60*K60))</f>
        <v>865</v>
      </c>
      <c r="M60" s="496">
        <f t="shared" si="23"/>
        <v>865</v>
      </c>
      <c r="N60" s="497">
        <f>J60*L60</f>
        <v>0</v>
      </c>
      <c r="O60" s="484" t="s">
        <v>118</v>
      </c>
      <c r="P60" s="498">
        <v>0.20200000000000001</v>
      </c>
      <c r="Q60" s="504">
        <v>22</v>
      </c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</row>
    <row r="61" spans="1:51" s="11" customFormat="1" ht="14.45" customHeight="1">
      <c r="A61" s="666" t="s">
        <v>861</v>
      </c>
      <c r="B61" s="159"/>
      <c r="C61" s="359">
        <v>4.3</v>
      </c>
      <c r="D61" s="150">
        <v>5</v>
      </c>
      <c r="E61" s="150"/>
      <c r="F61" s="150"/>
      <c r="G61" s="157"/>
      <c r="H61" s="486">
        <v>876</v>
      </c>
      <c r="I61" s="669">
        <v>54700</v>
      </c>
      <c r="J61" s="124"/>
      <c r="K61" s="119">
        <f>$H$3</f>
        <v>0</v>
      </c>
      <c r="L61" s="497">
        <f>SUM(H61-(H61*K61))</f>
        <v>876</v>
      </c>
      <c r="M61" s="496">
        <f t="shared" si="23"/>
        <v>876</v>
      </c>
      <c r="N61" s="497">
        <f>J61*L61</f>
        <v>0</v>
      </c>
      <c r="O61" s="484" t="s">
        <v>118</v>
      </c>
      <c r="P61" s="498">
        <v>0.20200000000000001</v>
      </c>
      <c r="Q61" s="504">
        <v>22</v>
      </c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</row>
    <row r="62" spans="1:51" s="11" customFormat="1" ht="14.45" customHeight="1">
      <c r="A62" s="666" t="s">
        <v>862</v>
      </c>
      <c r="B62" s="368"/>
      <c r="C62" s="369">
        <v>5.2</v>
      </c>
      <c r="D62" s="370">
        <v>6</v>
      </c>
      <c r="E62" s="370"/>
      <c r="F62" s="370"/>
      <c r="G62" s="371"/>
      <c r="H62" s="486">
        <v>887</v>
      </c>
      <c r="I62" s="669">
        <v>55400</v>
      </c>
      <c r="J62" s="124"/>
      <c r="K62" s="119">
        <f>$H$3</f>
        <v>0</v>
      </c>
      <c r="L62" s="497">
        <f>SUM(H62-(H62*K62))</f>
        <v>887</v>
      </c>
      <c r="M62" s="496">
        <f t="shared" si="23"/>
        <v>887</v>
      </c>
      <c r="N62" s="497">
        <f>J62*L62</f>
        <v>0</v>
      </c>
      <c r="O62" s="499" t="s">
        <v>197</v>
      </c>
      <c r="P62" s="498">
        <v>0.23799999999999999</v>
      </c>
      <c r="Q62" s="503">
        <v>26</v>
      </c>
      <c r="R62" s="74"/>
      <c r="S62" s="74"/>
      <c r="T62" s="74"/>
      <c r="U62" s="74"/>
      <c r="V62" s="74"/>
      <c r="W62" s="74"/>
      <c r="X62" s="74"/>
      <c r="Y62" s="74"/>
      <c r="Z62" s="74"/>
      <c r="AA62" s="74"/>
      <c r="AB62" s="74"/>
      <c r="AC62" s="74"/>
      <c r="AD62" s="74"/>
      <c r="AE62" s="74"/>
      <c r="AF62" s="74"/>
      <c r="AG62" s="74"/>
      <c r="AH62" s="74"/>
      <c r="AI62" s="74"/>
      <c r="AJ62" s="74"/>
      <c r="AK62" s="74"/>
      <c r="AL62" s="74"/>
      <c r="AM62" s="74"/>
      <c r="AN62" s="74"/>
      <c r="AO62" s="74"/>
      <c r="AP62" s="74"/>
      <c r="AQ62" s="74"/>
      <c r="AR62" s="74"/>
      <c r="AS62" s="74"/>
      <c r="AT62" s="74"/>
      <c r="AU62" s="74"/>
      <c r="AV62" s="74"/>
      <c r="AW62" s="74"/>
      <c r="AX62" s="74"/>
      <c r="AY62" s="74"/>
    </row>
    <row r="63" spans="1:51" ht="29.45" customHeight="1">
      <c r="A63" s="811" t="s">
        <v>476</v>
      </c>
      <c r="B63" s="717"/>
      <c r="C63" s="717"/>
      <c r="D63" s="717"/>
      <c r="E63" s="717"/>
      <c r="F63" s="717"/>
      <c r="G63" s="717"/>
      <c r="H63" s="717"/>
      <c r="I63" s="717"/>
      <c r="J63" s="717"/>
      <c r="K63" s="717"/>
      <c r="L63" s="717"/>
      <c r="M63" s="717"/>
      <c r="N63" s="120"/>
      <c r="O63" s="121"/>
      <c r="P63" s="121"/>
      <c r="Q63" s="253"/>
    </row>
    <row r="64" spans="1:51" ht="29.45" customHeight="1">
      <c r="A64" s="692" t="s">
        <v>630</v>
      </c>
      <c r="B64" s="1018"/>
      <c r="C64" s="693"/>
      <c r="D64" s="693"/>
      <c r="E64" s="693"/>
      <c r="F64" s="693"/>
      <c r="G64" s="693"/>
      <c r="H64" s="693"/>
      <c r="I64" s="693"/>
      <c r="J64" s="693"/>
      <c r="K64" s="693"/>
      <c r="L64" s="693"/>
      <c r="M64" s="693"/>
      <c r="N64" s="693"/>
      <c r="O64" s="693"/>
      <c r="P64" s="693"/>
      <c r="Q64" s="694"/>
    </row>
    <row r="65" spans="1:57" s="11" customFormat="1" ht="14.45" customHeight="1">
      <c r="A65" s="666" t="s">
        <v>977</v>
      </c>
      <c r="B65" s="341"/>
      <c r="C65" s="375">
        <v>2</v>
      </c>
      <c r="D65" s="150">
        <v>2.5</v>
      </c>
      <c r="E65" s="342"/>
      <c r="F65" s="342"/>
      <c r="G65" s="343"/>
      <c r="H65" s="486">
        <v>967</v>
      </c>
      <c r="I65" s="669">
        <v>60400</v>
      </c>
      <c r="J65" s="124"/>
      <c r="K65" s="119">
        <f>$H$3</f>
        <v>0</v>
      </c>
      <c r="L65" s="497">
        <f>SUM(H65-(H65*K65))</f>
        <v>967</v>
      </c>
      <c r="M65" s="496">
        <f t="shared" ref="M65:M69" si="24">SUM(H65-(H65*K65))</f>
        <v>967</v>
      </c>
      <c r="N65" s="497">
        <f>J65*L65</f>
        <v>0</v>
      </c>
      <c r="O65" s="484" t="s">
        <v>632</v>
      </c>
      <c r="P65" s="498">
        <v>0.13500000000000001</v>
      </c>
      <c r="Q65" s="503">
        <v>19</v>
      </c>
      <c r="R65" s="74"/>
      <c r="S65" s="74"/>
      <c r="T65" s="376"/>
      <c r="U65" s="74"/>
      <c r="V65" s="74"/>
      <c r="W65" s="74"/>
      <c r="X65" s="74"/>
      <c r="Y65" s="74"/>
      <c r="Z65" s="74"/>
      <c r="AA65" s="74"/>
      <c r="AB65" s="74"/>
      <c r="AC65" s="74"/>
      <c r="AD65" s="74"/>
      <c r="AE65" s="74"/>
      <c r="AF65" s="74"/>
      <c r="AG65" s="74"/>
      <c r="AH65" s="74"/>
      <c r="AI65" s="74"/>
      <c r="AJ65" s="74"/>
      <c r="AK65" s="74"/>
      <c r="AL65" s="74"/>
      <c r="AM65" s="74"/>
      <c r="AN65" s="74"/>
      <c r="AO65" s="74"/>
      <c r="AP65" s="74"/>
      <c r="AQ65" s="74"/>
      <c r="AR65" s="74"/>
      <c r="AS65" s="74"/>
      <c r="AT65" s="74"/>
      <c r="AU65" s="74"/>
      <c r="AV65" s="74"/>
      <c r="AW65" s="74"/>
      <c r="AX65" s="74"/>
      <c r="AY65" s="74"/>
    </row>
    <row r="66" spans="1:57" s="11" customFormat="1" ht="14.45" customHeight="1">
      <c r="A66" s="666" t="s">
        <v>978</v>
      </c>
      <c r="B66" s="341"/>
      <c r="C66" s="375">
        <v>2.5</v>
      </c>
      <c r="D66" s="150">
        <v>3.2</v>
      </c>
      <c r="E66" s="342"/>
      <c r="F66" s="342"/>
      <c r="G66" s="343"/>
      <c r="H66" s="486">
        <v>1031</v>
      </c>
      <c r="I66" s="669">
        <v>64400</v>
      </c>
      <c r="J66" s="124"/>
      <c r="K66" s="119">
        <f>$H$3</f>
        <v>0</v>
      </c>
      <c r="L66" s="497">
        <f>SUM(H66-(H66*K66))</f>
        <v>1031</v>
      </c>
      <c r="M66" s="496">
        <f t="shared" si="24"/>
        <v>1031</v>
      </c>
      <c r="N66" s="497">
        <f>J66*L66</f>
        <v>0</v>
      </c>
      <c r="O66" s="484" t="s">
        <v>632</v>
      </c>
      <c r="P66" s="498">
        <v>0.13500000000000001</v>
      </c>
      <c r="Q66" s="504">
        <v>19</v>
      </c>
      <c r="R66" s="74"/>
      <c r="S66" s="74"/>
      <c r="T66" s="74"/>
      <c r="U66" s="74"/>
      <c r="V66" s="74"/>
      <c r="W66" s="74"/>
      <c r="X66" s="74"/>
      <c r="Y66" s="74"/>
      <c r="Z66" s="74"/>
      <c r="AA66" s="74"/>
      <c r="AB66" s="74"/>
      <c r="AC66" s="74"/>
      <c r="AD66" s="74"/>
      <c r="AE66" s="74"/>
      <c r="AF66" s="74"/>
      <c r="AG66" s="74"/>
      <c r="AH66" s="74"/>
      <c r="AI66" s="74"/>
      <c r="AJ66" s="74"/>
      <c r="AK66" s="74"/>
      <c r="AL66" s="74"/>
      <c r="AM66" s="74"/>
      <c r="AN66" s="74"/>
      <c r="AO66" s="74"/>
      <c r="AP66" s="74"/>
      <c r="AQ66" s="74"/>
      <c r="AR66" s="74"/>
      <c r="AS66" s="74"/>
      <c r="AT66" s="74"/>
      <c r="AU66" s="74"/>
      <c r="AV66" s="74"/>
      <c r="AW66" s="74"/>
      <c r="AX66" s="74"/>
      <c r="AY66" s="74"/>
    </row>
    <row r="67" spans="1:57" s="11" customFormat="1" ht="14.45" customHeight="1">
      <c r="A67" s="666" t="s">
        <v>979</v>
      </c>
      <c r="B67" s="341"/>
      <c r="C67" s="375">
        <v>3.5</v>
      </c>
      <c r="D67" s="150">
        <v>4.0999999999999996</v>
      </c>
      <c r="E67" s="342"/>
      <c r="F67" s="342"/>
      <c r="G67" s="343"/>
      <c r="H67" s="486">
        <v>1046</v>
      </c>
      <c r="I67" s="669">
        <v>65300</v>
      </c>
      <c r="J67" s="124"/>
      <c r="K67" s="119">
        <f>$H$3</f>
        <v>0</v>
      </c>
      <c r="L67" s="497">
        <f>SUM(H67-(H67*K67))</f>
        <v>1046</v>
      </c>
      <c r="M67" s="496">
        <f t="shared" si="24"/>
        <v>1046</v>
      </c>
      <c r="N67" s="497">
        <f>J67*L67</f>
        <v>0</v>
      </c>
      <c r="O67" s="484" t="s">
        <v>632</v>
      </c>
      <c r="P67" s="498">
        <v>0.13500000000000001</v>
      </c>
      <c r="Q67" s="504">
        <v>19</v>
      </c>
      <c r="R67" s="74"/>
      <c r="S67" s="74"/>
      <c r="T67" s="74"/>
      <c r="U67" s="74"/>
      <c r="V67" s="74"/>
      <c r="W67" s="74"/>
      <c r="X67" s="74"/>
      <c r="Y67" s="74"/>
      <c r="Z67" s="74"/>
      <c r="AA67" s="74"/>
      <c r="AB67" s="74"/>
      <c r="AC67" s="74"/>
      <c r="AD67" s="74"/>
      <c r="AE67" s="74"/>
      <c r="AF67" s="74"/>
      <c r="AG67" s="74"/>
      <c r="AH67" s="74"/>
      <c r="AI67" s="74"/>
      <c r="AJ67" s="74"/>
      <c r="AK67" s="74"/>
      <c r="AL67" s="74"/>
      <c r="AM67" s="74"/>
      <c r="AN67" s="74"/>
      <c r="AO67" s="74"/>
      <c r="AP67" s="74"/>
      <c r="AQ67" s="74"/>
      <c r="AR67" s="74"/>
      <c r="AS67" s="74"/>
      <c r="AT67" s="74"/>
      <c r="AU67" s="74"/>
      <c r="AV67" s="74"/>
      <c r="AW67" s="74"/>
      <c r="AX67" s="74"/>
      <c r="AY67" s="74"/>
    </row>
    <row r="68" spans="1:57" s="11" customFormat="1" ht="14.45" customHeight="1">
      <c r="A68" s="666" t="s">
        <v>980</v>
      </c>
      <c r="B68" s="341"/>
      <c r="C68" s="375">
        <v>4.3</v>
      </c>
      <c r="D68" s="150">
        <v>5</v>
      </c>
      <c r="E68" s="342"/>
      <c r="F68" s="342"/>
      <c r="G68" s="343"/>
      <c r="H68" s="486">
        <v>1104</v>
      </c>
      <c r="I68" s="669">
        <v>68900</v>
      </c>
      <c r="J68" s="124"/>
      <c r="K68" s="119">
        <f>$H$3</f>
        <v>0</v>
      </c>
      <c r="L68" s="497">
        <f>SUM(H68-(H68*K68))</f>
        <v>1104</v>
      </c>
      <c r="M68" s="496">
        <f t="shared" si="24"/>
        <v>1104</v>
      </c>
      <c r="N68" s="497">
        <f>J68*L68</f>
        <v>0</v>
      </c>
      <c r="O68" s="484" t="s">
        <v>632</v>
      </c>
      <c r="P68" s="498">
        <v>0.13500000000000001</v>
      </c>
      <c r="Q68" s="504">
        <v>19</v>
      </c>
      <c r="R68" s="74"/>
      <c r="S68" s="74"/>
      <c r="T68" s="74"/>
      <c r="U68" s="74"/>
      <c r="V68" s="74"/>
      <c r="W68" s="74"/>
      <c r="X68" s="74"/>
      <c r="Y68" s="74"/>
      <c r="Z68" s="74"/>
      <c r="AA68" s="74"/>
      <c r="AB68" s="74"/>
      <c r="AC68" s="74"/>
      <c r="AD68" s="74"/>
      <c r="AE68" s="74"/>
      <c r="AF68" s="74"/>
      <c r="AG68" s="74"/>
      <c r="AH68" s="74"/>
      <c r="AI68" s="74"/>
      <c r="AJ68" s="74"/>
      <c r="AK68" s="74"/>
      <c r="AL68" s="74"/>
      <c r="AM68" s="74"/>
      <c r="AN68" s="74"/>
      <c r="AO68" s="74"/>
      <c r="AP68" s="74"/>
      <c r="AQ68" s="74"/>
      <c r="AR68" s="74"/>
      <c r="AS68" s="74"/>
      <c r="AT68" s="74"/>
      <c r="AU68" s="74"/>
      <c r="AV68" s="74"/>
      <c r="AW68" s="74"/>
      <c r="AX68" s="74"/>
      <c r="AY68" s="74"/>
    </row>
    <row r="69" spans="1:57" s="11" customFormat="1" ht="14.45" customHeight="1">
      <c r="A69" s="666" t="s">
        <v>981</v>
      </c>
      <c r="B69" s="341"/>
      <c r="C69" s="369">
        <v>5.2</v>
      </c>
      <c r="D69" s="370">
        <v>6</v>
      </c>
      <c r="E69" s="342"/>
      <c r="F69" s="342"/>
      <c r="G69" s="343"/>
      <c r="H69" s="486">
        <v>1148</v>
      </c>
      <c r="I69" s="669">
        <v>71700</v>
      </c>
      <c r="J69" s="124"/>
      <c r="K69" s="119">
        <f>$H$3</f>
        <v>0</v>
      </c>
      <c r="L69" s="497">
        <f>SUM(H69-(H69*K69))</f>
        <v>1148</v>
      </c>
      <c r="M69" s="496">
        <f t="shared" si="24"/>
        <v>1148</v>
      </c>
      <c r="N69" s="497">
        <f>J69*L69</f>
        <v>0</v>
      </c>
      <c r="O69" s="484" t="s">
        <v>633</v>
      </c>
      <c r="P69" s="498">
        <v>0.16400000000000001</v>
      </c>
      <c r="Q69" s="503">
        <v>23</v>
      </c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</row>
    <row r="70" spans="1:57" ht="29.45" customHeight="1">
      <c r="A70" s="811" t="s">
        <v>569</v>
      </c>
      <c r="B70" s="717"/>
      <c r="C70" s="717"/>
      <c r="D70" s="717"/>
      <c r="E70" s="717"/>
      <c r="F70" s="717"/>
      <c r="G70" s="717"/>
      <c r="H70" s="717"/>
      <c r="I70" s="717"/>
      <c r="J70" s="717"/>
      <c r="K70" s="717"/>
      <c r="L70" s="717"/>
      <c r="M70" s="717"/>
      <c r="N70" s="120"/>
      <c r="O70" s="121"/>
      <c r="P70" s="121"/>
      <c r="Q70" s="253"/>
    </row>
    <row r="71" spans="1:57" ht="29.45" customHeight="1">
      <c r="A71" s="692" t="s">
        <v>570</v>
      </c>
      <c r="B71" s="1018"/>
      <c r="C71" s="693"/>
      <c r="D71" s="693"/>
      <c r="E71" s="693"/>
      <c r="F71" s="693"/>
      <c r="G71" s="693"/>
      <c r="H71" s="693"/>
      <c r="I71" s="693"/>
      <c r="J71" s="693"/>
      <c r="K71" s="693"/>
      <c r="L71" s="693"/>
      <c r="M71" s="693"/>
      <c r="N71" s="693"/>
      <c r="O71" s="693"/>
      <c r="P71" s="693"/>
      <c r="Q71" s="694"/>
    </row>
    <row r="72" spans="1:57" s="7" customFormat="1" ht="15" customHeight="1">
      <c r="A72" s="666" t="s">
        <v>940</v>
      </c>
      <c r="B72" s="485"/>
      <c r="C72" s="352">
        <v>5.2</v>
      </c>
      <c r="D72" s="357">
        <v>6</v>
      </c>
      <c r="E72" s="353"/>
      <c r="F72" s="353"/>
      <c r="G72" s="157"/>
      <c r="H72" s="486">
        <v>884</v>
      </c>
      <c r="I72" s="669">
        <v>55200</v>
      </c>
      <c r="J72" s="124"/>
      <c r="K72" s="119">
        <f>$H$3</f>
        <v>0</v>
      </c>
      <c r="L72" s="501">
        <f>SUM(G72-(G72*K72))</f>
        <v>0</v>
      </c>
      <c r="M72" s="488">
        <f t="shared" ref="M72:M73" si="25">SUM(H72-(H72*K72))</f>
        <v>884</v>
      </c>
      <c r="N72" s="502">
        <f t="shared" ref="N72:N73" si="26">J72*M72</f>
        <v>0</v>
      </c>
      <c r="O72" s="499" t="s">
        <v>509</v>
      </c>
      <c r="P72" s="498">
        <v>0.317</v>
      </c>
      <c r="Q72" s="503">
        <v>33</v>
      </c>
      <c r="R72" s="47"/>
      <c r="S72" s="74"/>
      <c r="T72" s="74"/>
      <c r="U72" s="74"/>
      <c r="V72" s="47"/>
      <c r="W72" s="47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</row>
    <row r="73" spans="1:57" s="11" customFormat="1" ht="14.45" customHeight="1">
      <c r="A73" s="666" t="s">
        <v>941</v>
      </c>
      <c r="B73" s="368"/>
      <c r="C73" s="369">
        <v>6</v>
      </c>
      <c r="D73" s="370">
        <v>7</v>
      </c>
      <c r="E73" s="370"/>
      <c r="F73" s="370"/>
      <c r="G73" s="157"/>
      <c r="H73" s="486">
        <v>1049</v>
      </c>
      <c r="I73" s="669">
        <v>65500</v>
      </c>
      <c r="J73" s="124"/>
      <c r="K73" s="119">
        <f>$H$3</f>
        <v>0</v>
      </c>
      <c r="L73" s="501">
        <f>SUM(G73-(G73*K73))</f>
        <v>0</v>
      </c>
      <c r="M73" s="488">
        <f t="shared" si="25"/>
        <v>1049</v>
      </c>
      <c r="N73" s="502">
        <f t="shared" si="26"/>
        <v>0</v>
      </c>
      <c r="O73" s="499" t="s">
        <v>571</v>
      </c>
      <c r="P73" s="498">
        <v>0.317</v>
      </c>
      <c r="Q73" s="503">
        <v>33</v>
      </c>
      <c r="R73" s="74"/>
      <c r="S73" s="74"/>
      <c r="T73" s="74"/>
      <c r="U73" s="74"/>
      <c r="V73" s="74"/>
      <c r="W73" s="74"/>
      <c r="X73" s="74"/>
      <c r="Y73" s="74"/>
      <c r="Z73" s="74"/>
      <c r="AA73" s="74"/>
      <c r="AB73" s="74"/>
      <c r="AC73" s="74"/>
      <c r="AD73" s="74"/>
      <c r="AE73" s="74"/>
      <c r="AF73" s="74"/>
      <c r="AG73" s="74"/>
      <c r="AH73" s="74"/>
      <c r="AI73" s="74"/>
      <c r="AJ73" s="74"/>
      <c r="AK73" s="74"/>
      <c r="AL73" s="74"/>
      <c r="AM73" s="74"/>
      <c r="AN73" s="74"/>
      <c r="AO73" s="74"/>
      <c r="AP73" s="74"/>
      <c r="AQ73" s="74"/>
      <c r="AR73" s="74"/>
      <c r="AS73" s="74"/>
      <c r="AT73" s="74"/>
      <c r="AU73" s="74"/>
      <c r="AV73" s="74"/>
      <c r="AW73" s="74"/>
      <c r="AX73" s="74"/>
      <c r="AY73" s="74"/>
    </row>
    <row r="74" spans="1:57" ht="29.45" customHeight="1">
      <c r="A74" s="811" t="s">
        <v>572</v>
      </c>
      <c r="B74" s="717"/>
      <c r="C74" s="717"/>
      <c r="D74" s="717"/>
      <c r="E74" s="717"/>
      <c r="F74" s="717"/>
      <c r="G74" s="717"/>
      <c r="H74" s="717"/>
      <c r="I74" s="717"/>
      <c r="J74" s="717"/>
      <c r="K74" s="717"/>
      <c r="L74" s="717"/>
      <c r="M74" s="717"/>
      <c r="N74" s="120"/>
      <c r="O74" s="121"/>
      <c r="P74" s="121"/>
      <c r="Q74" s="253"/>
    </row>
    <row r="75" spans="1:57" ht="29.45" customHeight="1">
      <c r="A75" s="692" t="s">
        <v>1924</v>
      </c>
      <c r="B75" s="1018"/>
      <c r="C75" s="693"/>
      <c r="D75" s="693"/>
      <c r="E75" s="693"/>
      <c r="F75" s="693"/>
      <c r="G75" s="693"/>
      <c r="H75" s="693"/>
      <c r="I75" s="693"/>
      <c r="J75" s="693"/>
      <c r="K75" s="693"/>
      <c r="L75" s="693"/>
      <c r="M75" s="693"/>
      <c r="N75" s="693"/>
      <c r="O75" s="693"/>
      <c r="P75" s="693"/>
      <c r="Q75" s="694"/>
    </row>
    <row r="76" spans="1:57" ht="15" customHeight="1">
      <c r="A76" s="666" t="s">
        <v>931</v>
      </c>
      <c r="C76" s="369"/>
      <c r="D76" s="370"/>
      <c r="E76" s="370"/>
      <c r="F76" s="370"/>
      <c r="G76" s="371"/>
      <c r="H76" s="486">
        <v>1217</v>
      </c>
      <c r="I76" s="669">
        <v>76000</v>
      </c>
      <c r="J76" s="113"/>
      <c r="K76" s="119">
        <f>$H$3</f>
        <v>0</v>
      </c>
      <c r="L76" s="513"/>
      <c r="M76" s="488">
        <f t="shared" ref="M76:M78" si="27">SUM(H76-(H76*K76))</f>
        <v>1217</v>
      </c>
      <c r="N76" s="502">
        <f t="shared" ref="N76:N78" si="28">J76*M76</f>
        <v>0</v>
      </c>
      <c r="O76" s="484" t="s">
        <v>107</v>
      </c>
      <c r="P76" s="498">
        <v>0.16800000000000001</v>
      </c>
      <c r="Q76" s="503">
        <v>17</v>
      </c>
      <c r="AZ76" s="74"/>
      <c r="BA76" s="74"/>
      <c r="BB76" s="74"/>
      <c r="BC76" s="74"/>
      <c r="BD76" s="74"/>
      <c r="BE76" s="74"/>
    </row>
    <row r="77" spans="1:57" s="11" customFormat="1" ht="14.45" customHeight="1">
      <c r="A77" s="666" t="s">
        <v>933</v>
      </c>
      <c r="B77" s="368"/>
      <c r="C77" s="369"/>
      <c r="D77" s="370"/>
      <c r="E77" s="370"/>
      <c r="F77" s="370"/>
      <c r="G77" s="371"/>
      <c r="H77" s="486">
        <v>1335</v>
      </c>
      <c r="I77" s="669">
        <v>83400</v>
      </c>
      <c r="J77" s="113"/>
      <c r="K77" s="119">
        <f>$H$3</f>
        <v>0</v>
      </c>
      <c r="L77" s="513"/>
      <c r="M77" s="488">
        <f t="shared" si="27"/>
        <v>1335</v>
      </c>
      <c r="N77" s="502">
        <f t="shared" si="28"/>
        <v>0</v>
      </c>
      <c r="O77" s="484" t="s">
        <v>573</v>
      </c>
      <c r="P77" s="498">
        <v>0.16800000000000001</v>
      </c>
      <c r="Q77" s="503">
        <v>17</v>
      </c>
      <c r="R77" s="74"/>
      <c r="S77" s="74"/>
      <c r="T77" s="74"/>
      <c r="U77" s="74"/>
      <c r="V77" s="74"/>
      <c r="W77" s="74"/>
      <c r="X77" s="74"/>
      <c r="Y77" s="74"/>
      <c r="Z77" s="74"/>
      <c r="AA77" s="74"/>
      <c r="AB77" s="74"/>
      <c r="AC77" s="74"/>
      <c r="AD77" s="74"/>
      <c r="AE77" s="74"/>
      <c r="AF77" s="74"/>
      <c r="AG77" s="74"/>
      <c r="AH77" s="74"/>
      <c r="AI77" s="74"/>
      <c r="AJ77" s="74"/>
      <c r="AK77" s="74"/>
      <c r="AL77" s="74"/>
      <c r="AM77" s="74"/>
      <c r="AN77" s="74"/>
      <c r="AO77" s="74"/>
      <c r="AP77" s="74"/>
      <c r="AQ77" s="74"/>
      <c r="AR77" s="74"/>
      <c r="AS77" s="74"/>
      <c r="AT77" s="74"/>
      <c r="AU77" s="74"/>
      <c r="AV77" s="74"/>
      <c r="AW77" s="74"/>
      <c r="AX77" s="74"/>
      <c r="AY77" s="74"/>
    </row>
    <row r="78" spans="1:57" s="11" customFormat="1" ht="14.45" customHeight="1" thickBot="1">
      <c r="A78" s="666" t="s">
        <v>935</v>
      </c>
      <c r="B78" s="368"/>
      <c r="C78" s="369"/>
      <c r="D78" s="370"/>
      <c r="E78" s="370"/>
      <c r="F78" s="370"/>
      <c r="G78" s="371"/>
      <c r="H78" s="486">
        <v>1451</v>
      </c>
      <c r="I78" s="669">
        <v>90600</v>
      </c>
      <c r="J78" s="113"/>
      <c r="K78" s="119">
        <f>$H$3</f>
        <v>0</v>
      </c>
      <c r="L78" s="513"/>
      <c r="M78" s="488">
        <f t="shared" si="27"/>
        <v>1451</v>
      </c>
      <c r="N78" s="502">
        <f t="shared" si="28"/>
        <v>0</v>
      </c>
      <c r="O78" s="484" t="s">
        <v>574</v>
      </c>
      <c r="P78" s="498">
        <v>0.16800000000000001</v>
      </c>
      <c r="Q78" s="503">
        <v>17</v>
      </c>
      <c r="R78" s="74"/>
      <c r="S78" s="74"/>
      <c r="T78" s="74"/>
      <c r="U78" s="74"/>
      <c r="V78" s="74"/>
      <c r="W78" s="74"/>
      <c r="X78" s="74"/>
      <c r="Y78" s="74"/>
      <c r="Z78" s="74"/>
      <c r="AA78" s="74"/>
      <c r="AB78" s="74"/>
      <c r="AC78" s="74"/>
      <c r="AD78" s="74"/>
      <c r="AE78" s="74"/>
      <c r="AF78" s="74"/>
      <c r="AG78" s="74"/>
      <c r="AH78" s="74"/>
      <c r="AI78" s="74"/>
      <c r="AJ78" s="74"/>
      <c r="AK78" s="74"/>
      <c r="AL78" s="74"/>
      <c r="AM78" s="74"/>
      <c r="AN78" s="74"/>
      <c r="AO78" s="74"/>
      <c r="AP78" s="74"/>
      <c r="AQ78" s="74"/>
      <c r="AR78" s="74"/>
      <c r="AS78" s="74"/>
      <c r="AT78" s="74"/>
      <c r="AU78" s="74"/>
      <c r="AV78" s="74"/>
      <c r="AW78" s="74"/>
      <c r="AX78" s="74"/>
      <c r="AY78" s="74"/>
    </row>
    <row r="79" spans="1:57" ht="38.450000000000003" customHeight="1">
      <c r="A79" s="890" t="s">
        <v>617</v>
      </c>
      <c r="B79" s="1033"/>
      <c r="C79" s="878"/>
      <c r="D79" s="878"/>
      <c r="E79" s="878"/>
      <c r="F79" s="878"/>
      <c r="G79" s="878"/>
      <c r="H79" s="878"/>
      <c r="I79" s="878"/>
      <c r="J79" s="878"/>
      <c r="K79" s="878"/>
      <c r="L79" s="878"/>
      <c r="M79" s="878"/>
      <c r="N79" s="878"/>
      <c r="O79" s="97"/>
      <c r="P79" s="97"/>
      <c r="Q79" s="238"/>
    </row>
    <row r="80" spans="1:57" ht="61.15" customHeight="1">
      <c r="A80" s="351" t="s">
        <v>21</v>
      </c>
      <c r="B80" s="675"/>
      <c r="C80" s="665"/>
      <c r="D80" s="712" t="s">
        <v>488</v>
      </c>
      <c r="E80" s="712"/>
      <c r="F80" s="712"/>
      <c r="G80" s="871"/>
      <c r="H80" s="670" t="s">
        <v>182</v>
      </c>
      <c r="I80" s="212" t="s">
        <v>260</v>
      </c>
      <c r="J80" s="355" t="s">
        <v>18</v>
      </c>
      <c r="K80" s="355" t="s">
        <v>12</v>
      </c>
      <c r="L80" s="135" t="s">
        <v>178</v>
      </c>
      <c r="M80" s="164"/>
      <c r="N80" s="135" t="s">
        <v>17</v>
      </c>
      <c r="O80" s="828" t="s">
        <v>13</v>
      </c>
      <c r="P80" s="828"/>
      <c r="Q80" s="271" t="s">
        <v>14</v>
      </c>
    </row>
    <row r="81" spans="1:57" s="5" customFormat="1" ht="26.45" customHeight="1">
      <c r="A81" s="666" t="s">
        <v>1161</v>
      </c>
      <c r="B81" s="686" t="s">
        <v>11</v>
      </c>
      <c r="C81" s="687"/>
      <c r="D81" s="687" t="s">
        <v>616</v>
      </c>
      <c r="E81" s="687"/>
      <c r="F81" s="687"/>
      <c r="G81" s="688"/>
      <c r="H81" s="445">
        <v>930</v>
      </c>
      <c r="I81" s="211">
        <v>58100</v>
      </c>
      <c r="J81" s="124"/>
      <c r="K81" s="119">
        <f t="shared" ref="K81" si="29">$H$3</f>
        <v>0</v>
      </c>
      <c r="L81" s="501">
        <f t="shared" ref="L81:L113" si="30">SUM(H81-(H81*K81))</f>
        <v>930</v>
      </c>
      <c r="M81" s="492"/>
      <c r="N81" s="497">
        <f t="shared" ref="N81" si="31">L81*J81</f>
        <v>0</v>
      </c>
      <c r="O81" s="785">
        <v>8.6999999999999994E-3</v>
      </c>
      <c r="P81" s="785"/>
      <c r="Q81" s="508">
        <v>2.64</v>
      </c>
      <c r="R81" s="33"/>
      <c r="S81" s="74"/>
      <c r="T81" s="74"/>
      <c r="U81" s="74"/>
      <c r="V81" s="74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</row>
    <row r="82" spans="1:57" s="5" customFormat="1" ht="24.6" customHeight="1">
      <c r="A82" s="666" t="s">
        <v>1162</v>
      </c>
      <c r="B82" s="686" t="s">
        <v>600</v>
      </c>
      <c r="C82" s="687"/>
      <c r="D82" s="687" t="s">
        <v>601</v>
      </c>
      <c r="E82" s="687"/>
      <c r="F82" s="687"/>
      <c r="G82" s="688"/>
      <c r="H82" s="445">
        <v>37</v>
      </c>
      <c r="I82" s="211">
        <v>2400</v>
      </c>
      <c r="J82" s="124"/>
      <c r="K82" s="119">
        <f t="shared" ref="K82:K113" si="32">$H$3</f>
        <v>0</v>
      </c>
      <c r="L82" s="501">
        <f t="shared" si="30"/>
        <v>37</v>
      </c>
      <c r="M82" s="489"/>
      <c r="N82" s="497">
        <f t="shared" ref="N82:N87" si="33">J82*L82</f>
        <v>0</v>
      </c>
      <c r="O82" s="785">
        <v>5.0000000000000001E-3</v>
      </c>
      <c r="P82" s="785"/>
      <c r="Q82" s="505">
        <v>0.27</v>
      </c>
      <c r="R82" s="33"/>
      <c r="S82" s="74"/>
      <c r="T82" s="74"/>
      <c r="U82" s="74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</row>
    <row r="83" spans="1:57" s="5" customFormat="1" ht="24.6" customHeight="1">
      <c r="A83" s="666" t="s">
        <v>1163</v>
      </c>
      <c r="B83" s="686" t="s">
        <v>600</v>
      </c>
      <c r="C83" s="687"/>
      <c r="D83" s="687" t="s">
        <v>618</v>
      </c>
      <c r="E83" s="687"/>
      <c r="F83" s="687"/>
      <c r="G83" s="688"/>
      <c r="H83" s="445">
        <v>91</v>
      </c>
      <c r="I83" s="211">
        <v>5700</v>
      </c>
      <c r="J83" s="124"/>
      <c r="K83" s="487">
        <f t="shared" si="32"/>
        <v>0</v>
      </c>
      <c r="L83" s="501">
        <f t="shared" si="30"/>
        <v>91</v>
      </c>
      <c r="M83" s="489"/>
      <c r="N83" s="497">
        <f t="shared" si="33"/>
        <v>0</v>
      </c>
      <c r="O83" s="785">
        <v>5.0000000000000001E-3</v>
      </c>
      <c r="P83" s="785"/>
      <c r="Q83" s="505">
        <v>0.27</v>
      </c>
      <c r="R83" s="33"/>
      <c r="S83" s="74"/>
      <c r="T83" s="74"/>
      <c r="U83" s="74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</row>
    <row r="84" spans="1:57" s="7" customFormat="1" ht="24.6" customHeight="1">
      <c r="A84" s="374" t="s">
        <v>1139</v>
      </c>
      <c r="B84" s="788" t="s">
        <v>607</v>
      </c>
      <c r="C84" s="789"/>
      <c r="D84" s="793" t="s">
        <v>619</v>
      </c>
      <c r="E84" s="794"/>
      <c r="F84" s="794"/>
      <c r="G84" s="795"/>
      <c r="H84" s="445">
        <v>91</v>
      </c>
      <c r="I84" s="211">
        <v>5700</v>
      </c>
      <c r="J84" s="124"/>
      <c r="K84" s="487">
        <f t="shared" si="32"/>
        <v>0</v>
      </c>
      <c r="L84" s="501">
        <f t="shared" si="30"/>
        <v>91</v>
      </c>
      <c r="M84" s="489"/>
      <c r="N84" s="497">
        <f t="shared" si="33"/>
        <v>0</v>
      </c>
      <c r="O84" s="785">
        <v>5.0000000000000001E-3</v>
      </c>
      <c r="P84" s="785"/>
      <c r="Q84" s="505">
        <v>0.27</v>
      </c>
      <c r="R84" s="47"/>
      <c r="S84" s="47"/>
      <c r="T84" s="74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</row>
    <row r="85" spans="1:57" s="7" customFormat="1" ht="24.6" customHeight="1">
      <c r="A85" s="666" t="s">
        <v>1147</v>
      </c>
      <c r="B85" s="686" t="s">
        <v>607</v>
      </c>
      <c r="C85" s="687"/>
      <c r="D85" s="687" t="s">
        <v>634</v>
      </c>
      <c r="E85" s="687"/>
      <c r="F85" s="687"/>
      <c r="G85" s="688"/>
      <c r="H85" s="445">
        <v>91</v>
      </c>
      <c r="I85" s="211">
        <v>5700</v>
      </c>
      <c r="J85" s="124"/>
      <c r="K85" s="487">
        <f t="shared" si="32"/>
        <v>0</v>
      </c>
      <c r="L85" s="501">
        <f t="shared" si="30"/>
        <v>91</v>
      </c>
      <c r="M85" s="489"/>
      <c r="N85" s="497">
        <f t="shared" si="33"/>
        <v>0</v>
      </c>
      <c r="O85" s="785">
        <v>5.0000000000000001E-3</v>
      </c>
      <c r="P85" s="785"/>
      <c r="Q85" s="505">
        <v>0.27</v>
      </c>
      <c r="R85" s="47"/>
      <c r="S85" s="74"/>
      <c r="T85" s="74"/>
      <c r="U85" s="74"/>
      <c r="V85" s="47"/>
      <c r="W85" s="47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</row>
    <row r="86" spans="1:57" s="7" customFormat="1" ht="24.6" customHeight="1">
      <c r="A86" s="666" t="s">
        <v>1148</v>
      </c>
      <c r="B86" s="686" t="s">
        <v>607</v>
      </c>
      <c r="C86" s="687"/>
      <c r="D86" s="687" t="s">
        <v>635</v>
      </c>
      <c r="E86" s="687"/>
      <c r="F86" s="687"/>
      <c r="G86" s="688"/>
      <c r="H86" s="445">
        <v>91</v>
      </c>
      <c r="I86" s="211">
        <v>5700</v>
      </c>
      <c r="J86" s="124"/>
      <c r="K86" s="487">
        <f t="shared" si="32"/>
        <v>0</v>
      </c>
      <c r="L86" s="501">
        <f t="shared" si="30"/>
        <v>91</v>
      </c>
      <c r="M86" s="489"/>
      <c r="N86" s="497">
        <f t="shared" si="33"/>
        <v>0</v>
      </c>
      <c r="O86" s="785">
        <v>5.0000000000000001E-3</v>
      </c>
      <c r="P86" s="785"/>
      <c r="Q86" s="505">
        <v>0.27</v>
      </c>
      <c r="R86" s="47"/>
      <c r="S86" s="74"/>
      <c r="T86" s="74"/>
      <c r="U86" s="74"/>
      <c r="V86" s="47"/>
      <c r="W86" s="47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</row>
    <row r="87" spans="1:57" s="20" customFormat="1" ht="26.45" customHeight="1">
      <c r="A87" s="666" t="s">
        <v>1158</v>
      </c>
      <c r="B87" s="686" t="s">
        <v>600</v>
      </c>
      <c r="C87" s="687"/>
      <c r="D87" s="687" t="s">
        <v>614</v>
      </c>
      <c r="E87" s="687"/>
      <c r="F87" s="687"/>
      <c r="G87" s="688"/>
      <c r="H87" s="445">
        <v>37</v>
      </c>
      <c r="I87" s="211">
        <v>2400</v>
      </c>
      <c r="J87" s="124"/>
      <c r="K87" s="487">
        <f t="shared" si="32"/>
        <v>0</v>
      </c>
      <c r="L87" s="501">
        <f t="shared" si="30"/>
        <v>37</v>
      </c>
      <c r="M87" s="489"/>
      <c r="N87" s="497">
        <f t="shared" si="33"/>
        <v>0</v>
      </c>
      <c r="O87" s="785">
        <v>5.0000000000000001E-3</v>
      </c>
      <c r="P87" s="785"/>
      <c r="Q87" s="505">
        <v>0.27</v>
      </c>
      <c r="R87" s="33"/>
      <c r="S87" s="74"/>
      <c r="T87" s="74"/>
      <c r="U87" s="74"/>
      <c r="V87" s="74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</row>
    <row r="88" spans="1:57" s="5" customFormat="1" ht="24.6" customHeight="1">
      <c r="A88" s="666" t="s">
        <v>1121</v>
      </c>
      <c r="B88" s="686" t="s">
        <v>89</v>
      </c>
      <c r="C88" s="687"/>
      <c r="D88" s="687" t="s">
        <v>636</v>
      </c>
      <c r="E88" s="687"/>
      <c r="F88" s="687"/>
      <c r="G88" s="688"/>
      <c r="H88" s="445">
        <v>143</v>
      </c>
      <c r="I88" s="211">
        <v>9000</v>
      </c>
      <c r="J88" s="124"/>
      <c r="K88" s="119">
        <f t="shared" si="32"/>
        <v>0</v>
      </c>
      <c r="L88" s="501">
        <f>SUM(H88-(H88*K88))</f>
        <v>143</v>
      </c>
      <c r="M88" s="489"/>
      <c r="N88" s="497">
        <f>L88*J88</f>
        <v>0</v>
      </c>
      <c r="O88" s="785">
        <v>1.7999999999999999E-2</v>
      </c>
      <c r="P88" s="785"/>
      <c r="Q88" s="505">
        <v>0.98</v>
      </c>
      <c r="R88" s="33"/>
      <c r="S88" s="74"/>
      <c r="T88" s="74"/>
      <c r="U88" s="74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</row>
    <row r="89" spans="1:57" s="482" customFormat="1" ht="24.6" customHeight="1">
      <c r="A89" s="666" t="s">
        <v>1896</v>
      </c>
      <c r="B89" s="686" t="s">
        <v>89</v>
      </c>
      <c r="C89" s="687"/>
      <c r="D89" s="687" t="s">
        <v>636</v>
      </c>
      <c r="E89" s="687"/>
      <c r="F89" s="687"/>
      <c r="G89" s="688"/>
      <c r="H89" s="445">
        <v>143</v>
      </c>
      <c r="I89" s="211">
        <v>9000</v>
      </c>
      <c r="J89" s="124"/>
      <c r="K89" s="487">
        <f t="shared" si="32"/>
        <v>0</v>
      </c>
      <c r="L89" s="577">
        <f>SUM(H89-(H89*K89))</f>
        <v>143</v>
      </c>
      <c r="M89" s="489"/>
      <c r="N89" s="572">
        <f>L89*J89</f>
        <v>0</v>
      </c>
      <c r="O89" s="785">
        <v>1.7999999999999999E-2</v>
      </c>
      <c r="P89" s="785"/>
      <c r="Q89" s="505">
        <v>0.98</v>
      </c>
      <c r="R89" s="33"/>
      <c r="S89" s="74"/>
      <c r="T89" s="74"/>
      <c r="U89" s="74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</row>
    <row r="90" spans="1:57" s="5" customFormat="1" ht="24.6" customHeight="1">
      <c r="A90" s="666" t="s">
        <v>1123</v>
      </c>
      <c r="B90" s="686" t="s">
        <v>550</v>
      </c>
      <c r="C90" s="687"/>
      <c r="D90" s="687" t="s">
        <v>620</v>
      </c>
      <c r="E90" s="687"/>
      <c r="F90" s="687"/>
      <c r="G90" s="688"/>
      <c r="H90" s="445">
        <v>137</v>
      </c>
      <c r="I90" s="211">
        <v>8600</v>
      </c>
      <c r="J90" s="124"/>
      <c r="K90" s="119">
        <f t="shared" si="32"/>
        <v>0</v>
      </c>
      <c r="L90" s="501">
        <f>SUM(H90-(H90*K90))</f>
        <v>137</v>
      </c>
      <c r="M90" s="489"/>
      <c r="N90" s="594">
        <f t="shared" ref="N90:N106" si="34">L90*J90</f>
        <v>0</v>
      </c>
      <c r="O90" s="785">
        <v>1.6E-2</v>
      </c>
      <c r="P90" s="785"/>
      <c r="Q90" s="505">
        <v>1.5</v>
      </c>
      <c r="R90" s="33"/>
      <c r="S90" s="74"/>
      <c r="T90" s="74"/>
      <c r="U90" s="74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</row>
    <row r="91" spans="1:57" s="5" customFormat="1" ht="24.6" customHeight="1">
      <c r="A91" s="666" t="s">
        <v>1134</v>
      </c>
      <c r="B91" s="686" t="s">
        <v>545</v>
      </c>
      <c r="C91" s="687"/>
      <c r="D91" s="687" t="s">
        <v>637</v>
      </c>
      <c r="E91" s="687"/>
      <c r="F91" s="687"/>
      <c r="G91" s="688"/>
      <c r="H91" s="445">
        <v>175</v>
      </c>
      <c r="I91" s="211">
        <v>11000</v>
      </c>
      <c r="J91" s="124"/>
      <c r="K91" s="119">
        <f t="shared" si="32"/>
        <v>0</v>
      </c>
      <c r="L91" s="501">
        <f t="shared" ref="L91" si="35">SUM(H91-(H91*K91))</f>
        <v>175</v>
      </c>
      <c r="M91" s="489"/>
      <c r="N91" s="594">
        <f t="shared" si="34"/>
        <v>0</v>
      </c>
      <c r="O91" s="785">
        <v>1.7999999999999999E-2</v>
      </c>
      <c r="P91" s="785"/>
      <c r="Q91" s="505">
        <v>0.98</v>
      </c>
      <c r="R91" s="33"/>
      <c r="S91" s="74"/>
      <c r="T91" s="74"/>
      <c r="U91" s="74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</row>
    <row r="92" spans="1:57" s="5" customFormat="1" ht="24.6" customHeight="1">
      <c r="A92" s="666" t="s">
        <v>1118</v>
      </c>
      <c r="B92" s="686" t="s">
        <v>545</v>
      </c>
      <c r="C92" s="687"/>
      <c r="D92" s="687" t="s">
        <v>638</v>
      </c>
      <c r="E92" s="687"/>
      <c r="F92" s="687"/>
      <c r="G92" s="688"/>
      <c r="H92" s="445">
        <v>246</v>
      </c>
      <c r="I92" s="211">
        <v>15400</v>
      </c>
      <c r="J92" s="124"/>
      <c r="K92" s="119">
        <f t="shared" si="32"/>
        <v>0</v>
      </c>
      <c r="L92" s="501">
        <f>SUM(H92-(H92*K92))</f>
        <v>246</v>
      </c>
      <c r="M92" s="489"/>
      <c r="N92" s="594">
        <f t="shared" si="34"/>
        <v>0</v>
      </c>
      <c r="O92" s="785">
        <v>4.0000000000000001E-3</v>
      </c>
      <c r="P92" s="785"/>
      <c r="Q92" s="505">
        <v>2</v>
      </c>
      <c r="R92" s="33"/>
      <c r="S92" s="74"/>
      <c r="T92" s="74"/>
      <c r="U92" s="74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</row>
    <row r="93" spans="1:57" s="5" customFormat="1" ht="24.6" customHeight="1">
      <c r="A93" s="666" t="s">
        <v>1122</v>
      </c>
      <c r="B93" s="686" t="s">
        <v>545</v>
      </c>
      <c r="C93" s="687"/>
      <c r="D93" s="687" t="s">
        <v>639</v>
      </c>
      <c r="E93" s="687"/>
      <c r="F93" s="687"/>
      <c r="G93" s="688"/>
      <c r="H93" s="445">
        <v>143</v>
      </c>
      <c r="I93" s="211">
        <v>9000</v>
      </c>
      <c r="J93" s="124"/>
      <c r="K93" s="119">
        <f t="shared" si="32"/>
        <v>0</v>
      </c>
      <c r="L93" s="501">
        <f>SUM(H93-(H93*K93))</f>
        <v>143</v>
      </c>
      <c r="M93" s="490"/>
      <c r="N93" s="594">
        <f t="shared" si="34"/>
        <v>0</v>
      </c>
      <c r="O93" s="785">
        <v>4.0000000000000001E-3</v>
      </c>
      <c r="P93" s="785"/>
      <c r="Q93" s="503">
        <v>2</v>
      </c>
      <c r="R93" s="33"/>
      <c r="S93" s="74"/>
      <c r="T93" s="74"/>
      <c r="U93" s="74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</row>
    <row r="94" spans="1:57" s="5" customFormat="1" ht="24.6" customHeight="1">
      <c r="A94" s="666" t="s">
        <v>1119</v>
      </c>
      <c r="B94" s="686" t="s">
        <v>545</v>
      </c>
      <c r="C94" s="687"/>
      <c r="D94" s="687" t="s">
        <v>638</v>
      </c>
      <c r="E94" s="687"/>
      <c r="F94" s="687"/>
      <c r="G94" s="688"/>
      <c r="H94" s="445">
        <v>188</v>
      </c>
      <c r="I94" s="211">
        <v>11800</v>
      </c>
      <c r="J94" s="124"/>
      <c r="K94" s="119">
        <f t="shared" si="32"/>
        <v>0</v>
      </c>
      <c r="L94" s="501">
        <f t="shared" ref="L94:L99" si="36">SUM(H94-(H94*K94))</f>
        <v>188</v>
      </c>
      <c r="M94" s="489"/>
      <c r="N94" s="594">
        <f t="shared" si="34"/>
        <v>0</v>
      </c>
      <c r="O94" s="785">
        <v>3.0000000000000001E-3</v>
      </c>
      <c r="P94" s="785"/>
      <c r="Q94" s="505">
        <v>0.9</v>
      </c>
      <c r="R94" s="33"/>
      <c r="S94" s="74"/>
      <c r="T94" s="74"/>
      <c r="U94" s="74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</row>
    <row r="95" spans="1:57" s="5" customFormat="1" ht="24.6" customHeight="1">
      <c r="A95" s="666" t="s">
        <v>1120</v>
      </c>
      <c r="B95" s="686" t="s">
        <v>550</v>
      </c>
      <c r="C95" s="687"/>
      <c r="D95" s="687" t="s">
        <v>621</v>
      </c>
      <c r="E95" s="687"/>
      <c r="F95" s="687"/>
      <c r="G95" s="688"/>
      <c r="H95" s="445">
        <v>234</v>
      </c>
      <c r="I95" s="211">
        <v>14700</v>
      </c>
      <c r="J95" s="124"/>
      <c r="K95" s="119">
        <f t="shared" si="32"/>
        <v>0</v>
      </c>
      <c r="L95" s="501">
        <f t="shared" si="36"/>
        <v>234</v>
      </c>
      <c r="M95" s="489"/>
      <c r="N95" s="594">
        <f t="shared" si="34"/>
        <v>0</v>
      </c>
      <c r="O95" s="785">
        <v>5.0000000000000001E-3</v>
      </c>
      <c r="P95" s="785"/>
      <c r="Q95" s="505">
        <v>0.27</v>
      </c>
      <c r="R95" s="33"/>
      <c r="S95" s="74"/>
      <c r="T95" s="74"/>
      <c r="U95" s="74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</row>
    <row r="96" spans="1:57" s="5" customFormat="1" ht="24.6" customHeight="1">
      <c r="A96" s="666" t="s">
        <v>1124</v>
      </c>
      <c r="B96" s="686" t="s">
        <v>546</v>
      </c>
      <c r="C96" s="687"/>
      <c r="D96" s="687" t="s">
        <v>636</v>
      </c>
      <c r="E96" s="687"/>
      <c r="F96" s="687"/>
      <c r="G96" s="688"/>
      <c r="H96" s="445">
        <v>130</v>
      </c>
      <c r="I96" s="211">
        <v>8200</v>
      </c>
      <c r="J96" s="124"/>
      <c r="K96" s="119">
        <f t="shared" si="32"/>
        <v>0</v>
      </c>
      <c r="L96" s="501">
        <f t="shared" si="36"/>
        <v>130</v>
      </c>
      <c r="M96" s="489"/>
      <c r="N96" s="594">
        <f t="shared" si="34"/>
        <v>0</v>
      </c>
      <c r="O96" s="785">
        <v>1.7999999999999999E-2</v>
      </c>
      <c r="P96" s="785"/>
      <c r="Q96" s="505">
        <v>0.98</v>
      </c>
      <c r="R96" s="33"/>
      <c r="S96" s="74"/>
      <c r="T96" s="74"/>
      <c r="U96" s="74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</row>
    <row r="97" spans="1:57" s="5" customFormat="1" ht="24.6" customHeight="1">
      <c r="A97" s="666" t="s">
        <v>1125</v>
      </c>
      <c r="B97" s="686" t="s">
        <v>546</v>
      </c>
      <c r="C97" s="687"/>
      <c r="D97" s="687" t="s">
        <v>636</v>
      </c>
      <c r="E97" s="687"/>
      <c r="F97" s="687"/>
      <c r="G97" s="688"/>
      <c r="H97" s="445">
        <v>130</v>
      </c>
      <c r="I97" s="211">
        <v>8200</v>
      </c>
      <c r="J97" s="124"/>
      <c r="K97" s="119">
        <f t="shared" si="32"/>
        <v>0</v>
      </c>
      <c r="L97" s="501">
        <f t="shared" si="36"/>
        <v>130</v>
      </c>
      <c r="M97" s="489"/>
      <c r="N97" s="594">
        <f t="shared" si="34"/>
        <v>0</v>
      </c>
      <c r="O97" s="785">
        <v>1.7999999999999999E-2</v>
      </c>
      <c r="P97" s="785"/>
      <c r="Q97" s="505">
        <v>0.98</v>
      </c>
      <c r="R97" s="33"/>
      <c r="S97" s="74"/>
      <c r="T97" s="74"/>
      <c r="U97" s="74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</row>
    <row r="98" spans="1:57" s="5" customFormat="1" ht="24.6" customHeight="1">
      <c r="A98" s="666" t="s">
        <v>1126</v>
      </c>
      <c r="B98" s="686" t="s">
        <v>143</v>
      </c>
      <c r="C98" s="687"/>
      <c r="D98" s="687" t="s">
        <v>640</v>
      </c>
      <c r="E98" s="687"/>
      <c r="F98" s="687"/>
      <c r="G98" s="688"/>
      <c r="H98" s="445">
        <v>173</v>
      </c>
      <c r="I98" s="211">
        <v>10800</v>
      </c>
      <c r="J98" s="124"/>
      <c r="K98" s="487">
        <f t="shared" si="32"/>
        <v>0</v>
      </c>
      <c r="L98" s="501">
        <f t="shared" si="36"/>
        <v>173</v>
      </c>
      <c r="M98" s="489"/>
      <c r="N98" s="594">
        <f t="shared" si="34"/>
        <v>0</v>
      </c>
      <c r="O98" s="785">
        <v>1.7999999999999999E-2</v>
      </c>
      <c r="P98" s="785"/>
      <c r="Q98" s="505">
        <v>0.98</v>
      </c>
      <c r="R98" s="33"/>
      <c r="S98" s="74"/>
      <c r="T98" s="74"/>
      <c r="U98" s="74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</row>
    <row r="99" spans="1:57" s="7" customFormat="1" ht="24.6" customHeight="1">
      <c r="A99" s="666" t="s">
        <v>1140</v>
      </c>
      <c r="B99" s="781" t="s">
        <v>501</v>
      </c>
      <c r="C99" s="782"/>
      <c r="D99" s="1032" t="s">
        <v>625</v>
      </c>
      <c r="E99" s="687"/>
      <c r="F99" s="687"/>
      <c r="G99" s="688"/>
      <c r="H99" s="445">
        <v>149</v>
      </c>
      <c r="I99" s="211">
        <v>9300</v>
      </c>
      <c r="J99" s="124"/>
      <c r="K99" s="487">
        <f t="shared" si="32"/>
        <v>0</v>
      </c>
      <c r="L99" s="501">
        <f t="shared" si="36"/>
        <v>149</v>
      </c>
      <c r="M99" s="489"/>
      <c r="N99" s="594">
        <f t="shared" si="34"/>
        <v>0</v>
      </c>
      <c r="O99" s="785">
        <v>0.01</v>
      </c>
      <c r="P99" s="785"/>
      <c r="Q99" s="503">
        <v>0.5</v>
      </c>
      <c r="R99" s="47"/>
      <c r="S99" s="47"/>
      <c r="T99" s="74"/>
      <c r="U99" s="47"/>
      <c r="V99" s="47"/>
      <c r="W99" s="47"/>
      <c r="X99" s="47"/>
      <c r="Y99" s="47"/>
      <c r="Z99" s="47"/>
      <c r="AA99" s="47"/>
      <c r="AB99" s="47"/>
      <c r="AC99" s="47"/>
      <c r="AD99" s="47"/>
      <c r="AE99" s="47"/>
      <c r="AF99" s="47"/>
      <c r="AG99" s="47"/>
      <c r="AH99" s="47"/>
      <c r="AI99" s="47"/>
      <c r="AJ99" s="47"/>
      <c r="AK99" s="47"/>
      <c r="AL99" s="47"/>
      <c r="AM99" s="47"/>
      <c r="AN99" s="47"/>
      <c r="AO99" s="47"/>
      <c r="AP99" s="47"/>
      <c r="AQ99" s="47"/>
      <c r="AR99" s="47"/>
      <c r="AS99" s="47"/>
      <c r="AT99" s="47"/>
      <c r="AU99" s="47"/>
      <c r="AV99" s="47"/>
      <c r="AW99" s="47"/>
      <c r="AX99" s="47"/>
      <c r="AY99" s="47"/>
      <c r="AZ99" s="47"/>
      <c r="BA99" s="47"/>
      <c r="BB99" s="47"/>
      <c r="BC99" s="47"/>
      <c r="BD99" s="47"/>
    </row>
    <row r="100" spans="1:57" s="7" customFormat="1" ht="24.6" customHeight="1">
      <c r="A100" s="666" t="s">
        <v>1149</v>
      </c>
      <c r="B100" s="686" t="s">
        <v>149</v>
      </c>
      <c r="C100" s="687"/>
      <c r="D100" s="687" t="s">
        <v>641</v>
      </c>
      <c r="E100" s="687"/>
      <c r="F100" s="687"/>
      <c r="G100" s="688"/>
      <c r="H100" s="445">
        <v>180</v>
      </c>
      <c r="I100" s="211">
        <v>11300</v>
      </c>
      <c r="J100" s="124"/>
      <c r="K100" s="487">
        <f t="shared" si="32"/>
        <v>0</v>
      </c>
      <c r="L100" s="501">
        <f>SUM(H100-(H100*K100))</f>
        <v>180</v>
      </c>
      <c r="M100" s="490"/>
      <c r="N100" s="594">
        <f t="shared" si="34"/>
        <v>0</v>
      </c>
      <c r="O100" s="827">
        <v>5.0000000000000001E-3</v>
      </c>
      <c r="P100" s="827"/>
      <c r="Q100" s="478">
        <v>1.5</v>
      </c>
      <c r="R100" s="47"/>
      <c r="S100" s="74"/>
      <c r="T100" s="74"/>
      <c r="U100" s="74"/>
      <c r="V100" s="47"/>
      <c r="W100" s="47"/>
      <c r="X100" s="47"/>
      <c r="Y100" s="47"/>
      <c r="Z100" s="47"/>
      <c r="AA100" s="47"/>
      <c r="AB100" s="47"/>
      <c r="AC100" s="47"/>
      <c r="AD100" s="47"/>
      <c r="AE100" s="47"/>
      <c r="AF100" s="47"/>
      <c r="AG100" s="47"/>
      <c r="AH100" s="47"/>
      <c r="AI100" s="47"/>
      <c r="AJ100" s="47"/>
      <c r="AK100" s="47"/>
      <c r="AL100" s="47"/>
      <c r="AM100" s="47"/>
      <c r="AN100" s="47"/>
      <c r="AO100" s="47"/>
      <c r="AP100" s="47"/>
      <c r="AQ100" s="47"/>
      <c r="AR100" s="47"/>
      <c r="AS100" s="47"/>
      <c r="AT100" s="47"/>
      <c r="AU100" s="47"/>
      <c r="AV100" s="47"/>
      <c r="AW100" s="47"/>
      <c r="AX100" s="47"/>
      <c r="AY100" s="47"/>
      <c r="AZ100" s="47"/>
    </row>
    <row r="101" spans="1:57" s="7" customFormat="1" ht="24.6" customHeight="1">
      <c r="A101" s="666" t="s">
        <v>1159</v>
      </c>
      <c r="B101" s="686" t="s">
        <v>615</v>
      </c>
      <c r="C101" s="687"/>
      <c r="D101" s="687" t="s">
        <v>622</v>
      </c>
      <c r="E101" s="687"/>
      <c r="F101" s="687"/>
      <c r="G101" s="688"/>
      <c r="H101" s="445">
        <v>188</v>
      </c>
      <c r="I101" s="211">
        <v>11800</v>
      </c>
      <c r="J101" s="124"/>
      <c r="K101" s="487">
        <f t="shared" si="32"/>
        <v>0</v>
      </c>
      <c r="L101" s="501">
        <f>SUM(H101-(H101*K101))</f>
        <v>188</v>
      </c>
      <c r="M101" s="489"/>
      <c r="N101" s="594">
        <f t="shared" si="34"/>
        <v>0</v>
      </c>
      <c r="O101" s="785">
        <v>0.01</v>
      </c>
      <c r="P101" s="785"/>
      <c r="Q101" s="503">
        <v>0.5</v>
      </c>
      <c r="R101" s="47"/>
      <c r="S101" s="74"/>
      <c r="T101" s="74"/>
      <c r="U101" s="74"/>
      <c r="V101" s="47"/>
      <c r="W101" s="47"/>
      <c r="X101" s="47"/>
      <c r="Y101" s="47"/>
      <c r="Z101" s="47"/>
      <c r="AA101" s="47"/>
      <c r="AB101" s="47"/>
      <c r="AC101" s="47"/>
      <c r="AD101" s="47"/>
      <c r="AE101" s="47"/>
      <c r="AF101" s="47"/>
      <c r="AG101" s="47"/>
      <c r="AH101" s="47"/>
      <c r="AI101" s="47"/>
      <c r="AJ101" s="47"/>
      <c r="AK101" s="47"/>
      <c r="AL101" s="47"/>
      <c r="AM101" s="47"/>
      <c r="AN101" s="47"/>
      <c r="AO101" s="47"/>
      <c r="AP101" s="47"/>
      <c r="AQ101" s="47"/>
      <c r="AR101" s="47"/>
      <c r="AS101" s="47"/>
      <c r="AT101" s="47"/>
      <c r="AU101" s="47"/>
      <c r="AV101" s="47"/>
      <c r="AW101" s="47"/>
      <c r="AX101" s="47"/>
      <c r="AY101" s="47"/>
      <c r="AZ101" s="47"/>
      <c r="BA101" s="47"/>
      <c r="BB101" s="47"/>
      <c r="BC101" s="47"/>
      <c r="BD101" s="47"/>
      <c r="BE101" s="47"/>
    </row>
    <row r="102" spans="1:57" s="5" customFormat="1" ht="24.6" customHeight="1">
      <c r="A102" s="666" t="s">
        <v>1127</v>
      </c>
      <c r="B102" s="686" t="s">
        <v>547</v>
      </c>
      <c r="C102" s="687"/>
      <c r="D102" s="687" t="s">
        <v>623</v>
      </c>
      <c r="E102" s="687"/>
      <c r="F102" s="687"/>
      <c r="G102" s="688"/>
      <c r="H102" s="445">
        <v>222</v>
      </c>
      <c r="I102" s="211">
        <v>13900</v>
      </c>
      <c r="J102" s="124"/>
      <c r="K102" s="487">
        <f t="shared" si="32"/>
        <v>0</v>
      </c>
      <c r="L102" s="501">
        <f t="shared" ref="L102:L108" si="37">SUM(H102-(H102*K102))</f>
        <v>222</v>
      </c>
      <c r="M102" s="489"/>
      <c r="N102" s="594">
        <f t="shared" si="34"/>
        <v>0</v>
      </c>
      <c r="O102" s="785">
        <v>0.02</v>
      </c>
      <c r="P102" s="785"/>
      <c r="Q102" s="505">
        <v>0.3</v>
      </c>
      <c r="R102" s="33"/>
      <c r="S102" s="74"/>
      <c r="T102" s="74"/>
      <c r="U102" s="74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</row>
    <row r="103" spans="1:57" s="5" customFormat="1" ht="24.6" customHeight="1">
      <c r="A103" s="666" t="s">
        <v>1128</v>
      </c>
      <c r="B103" s="686" t="s">
        <v>548</v>
      </c>
      <c r="C103" s="687"/>
      <c r="D103" s="687" t="s">
        <v>623</v>
      </c>
      <c r="E103" s="687"/>
      <c r="F103" s="687"/>
      <c r="G103" s="688"/>
      <c r="H103" s="445">
        <v>255</v>
      </c>
      <c r="I103" s="211">
        <v>16000</v>
      </c>
      <c r="J103" s="124"/>
      <c r="K103" s="487">
        <f t="shared" si="32"/>
        <v>0</v>
      </c>
      <c r="L103" s="501">
        <f t="shared" si="37"/>
        <v>255</v>
      </c>
      <c r="M103" s="489"/>
      <c r="N103" s="594">
        <f t="shared" si="34"/>
        <v>0</v>
      </c>
      <c r="O103" s="785">
        <v>1.6E-2</v>
      </c>
      <c r="P103" s="785"/>
      <c r="Q103" s="505">
        <v>2</v>
      </c>
      <c r="R103" s="33"/>
      <c r="S103" s="74"/>
      <c r="T103" s="74"/>
      <c r="U103" s="74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</row>
    <row r="104" spans="1:57" s="5" customFormat="1" ht="24.6" customHeight="1">
      <c r="A104" s="666" t="s">
        <v>1129</v>
      </c>
      <c r="B104" s="686" t="s">
        <v>524</v>
      </c>
      <c r="C104" s="687"/>
      <c r="D104" s="687" t="s">
        <v>603</v>
      </c>
      <c r="E104" s="687"/>
      <c r="F104" s="687"/>
      <c r="G104" s="688"/>
      <c r="H104" s="445">
        <v>173</v>
      </c>
      <c r="I104" s="211">
        <v>10800</v>
      </c>
      <c r="J104" s="124"/>
      <c r="K104" s="487">
        <f t="shared" si="32"/>
        <v>0</v>
      </c>
      <c r="L104" s="501">
        <f t="shared" si="37"/>
        <v>173</v>
      </c>
      <c r="M104" s="489"/>
      <c r="N104" s="594">
        <f t="shared" si="34"/>
        <v>0</v>
      </c>
      <c r="O104" s="785">
        <v>1.6E-2</v>
      </c>
      <c r="P104" s="785"/>
      <c r="Q104" s="505">
        <v>1.5</v>
      </c>
      <c r="R104" s="33"/>
      <c r="S104" s="74"/>
      <c r="T104" s="74"/>
      <c r="U104" s="74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</row>
    <row r="105" spans="1:57" s="5" customFormat="1" ht="24.6" customHeight="1">
      <c r="A105" s="666" t="s">
        <v>1130</v>
      </c>
      <c r="B105" s="686" t="s">
        <v>524</v>
      </c>
      <c r="C105" s="687"/>
      <c r="D105" s="687" t="s">
        <v>624</v>
      </c>
      <c r="E105" s="687"/>
      <c r="F105" s="687"/>
      <c r="G105" s="688"/>
      <c r="H105" s="445">
        <v>112</v>
      </c>
      <c r="I105" s="211">
        <v>7000</v>
      </c>
      <c r="J105" s="124"/>
      <c r="K105" s="487">
        <f t="shared" si="32"/>
        <v>0</v>
      </c>
      <c r="L105" s="501">
        <f t="shared" si="37"/>
        <v>112</v>
      </c>
      <c r="M105" s="489"/>
      <c r="N105" s="594">
        <f t="shared" si="34"/>
        <v>0</v>
      </c>
      <c r="O105" s="785">
        <v>1.6E-2</v>
      </c>
      <c r="P105" s="785"/>
      <c r="Q105" s="505">
        <v>1.5</v>
      </c>
      <c r="R105" s="33"/>
      <c r="S105" s="74"/>
      <c r="T105" s="74"/>
      <c r="U105" s="74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</row>
    <row r="106" spans="1:57" s="9" customFormat="1" ht="24.6" customHeight="1">
      <c r="A106" s="666" t="s">
        <v>1141</v>
      </c>
      <c r="B106" s="781" t="s">
        <v>524</v>
      </c>
      <c r="C106" s="782"/>
      <c r="D106" s="1032" t="s">
        <v>637</v>
      </c>
      <c r="E106" s="687"/>
      <c r="F106" s="687"/>
      <c r="G106" s="688"/>
      <c r="H106" s="445">
        <v>173</v>
      </c>
      <c r="I106" s="211">
        <v>10800</v>
      </c>
      <c r="J106" s="124"/>
      <c r="K106" s="487">
        <f t="shared" si="32"/>
        <v>0</v>
      </c>
      <c r="L106" s="501">
        <f t="shared" si="37"/>
        <v>173</v>
      </c>
      <c r="M106" s="490"/>
      <c r="N106" s="594">
        <f t="shared" si="34"/>
        <v>0</v>
      </c>
      <c r="O106" s="840">
        <v>1.6E-2</v>
      </c>
      <c r="P106" s="840"/>
      <c r="Q106" s="503">
        <v>1.5</v>
      </c>
      <c r="R106" s="47"/>
      <c r="S106" s="47"/>
      <c r="T106" s="74"/>
      <c r="U106" s="47"/>
      <c r="V106" s="47"/>
      <c r="W106" s="47"/>
      <c r="X106" s="47"/>
      <c r="Y106" s="47"/>
      <c r="Z106" s="47"/>
      <c r="AA106" s="47"/>
      <c r="AB106" s="47"/>
      <c r="AC106" s="47"/>
      <c r="AD106" s="47"/>
      <c r="AE106" s="47"/>
      <c r="AF106" s="47"/>
      <c r="AG106" s="47"/>
      <c r="AH106" s="47"/>
      <c r="AI106" s="47"/>
      <c r="AJ106" s="47"/>
      <c r="AK106" s="47"/>
      <c r="AL106" s="47"/>
      <c r="AM106" s="47"/>
      <c r="AN106" s="47"/>
      <c r="AO106" s="47"/>
      <c r="AP106" s="47"/>
      <c r="AQ106" s="47"/>
      <c r="AR106" s="47"/>
    </row>
    <row r="107" spans="1:57" s="7" customFormat="1" ht="24.6" customHeight="1">
      <c r="A107" s="666" t="s">
        <v>1135</v>
      </c>
      <c r="B107" s="781" t="s">
        <v>145</v>
      </c>
      <c r="C107" s="782"/>
      <c r="D107" s="1032" t="s">
        <v>642</v>
      </c>
      <c r="E107" s="687"/>
      <c r="F107" s="687"/>
      <c r="G107" s="688"/>
      <c r="H107" s="445">
        <v>507</v>
      </c>
      <c r="I107" s="211">
        <v>31700</v>
      </c>
      <c r="J107" s="124"/>
      <c r="K107" s="487">
        <f t="shared" si="32"/>
        <v>0</v>
      </c>
      <c r="L107" s="501">
        <f t="shared" si="37"/>
        <v>507</v>
      </c>
      <c r="M107" s="490"/>
      <c r="N107" s="497">
        <f>L107*J107</f>
        <v>0</v>
      </c>
      <c r="O107" s="827">
        <v>6.0000000000000001E-3</v>
      </c>
      <c r="P107" s="827"/>
      <c r="Q107" s="503">
        <v>0.27</v>
      </c>
      <c r="R107" s="47"/>
      <c r="S107" s="47"/>
      <c r="T107" s="74"/>
      <c r="U107" s="47"/>
      <c r="V107" s="47"/>
      <c r="W107" s="47"/>
      <c r="X107" s="47"/>
      <c r="Y107" s="47"/>
      <c r="Z107" s="47"/>
      <c r="AA107" s="47"/>
      <c r="AB107" s="47"/>
      <c r="AC107" s="47"/>
      <c r="AD107" s="47"/>
      <c r="AE107" s="47"/>
      <c r="AF107" s="47"/>
      <c r="AG107" s="47"/>
      <c r="AH107" s="47"/>
      <c r="AI107" s="47"/>
      <c r="AJ107" s="47"/>
      <c r="AK107" s="47"/>
      <c r="AL107" s="47"/>
      <c r="AM107" s="47"/>
      <c r="AN107" s="47"/>
      <c r="AO107" s="47"/>
      <c r="AP107" s="47"/>
      <c r="AQ107" s="47"/>
      <c r="AR107" s="47"/>
    </row>
    <row r="108" spans="1:57" s="7" customFormat="1" ht="24.6" customHeight="1">
      <c r="A108" s="666" t="s">
        <v>1136</v>
      </c>
      <c r="B108" s="781" t="s">
        <v>94</v>
      </c>
      <c r="C108" s="782"/>
      <c r="D108" s="1032" t="s">
        <v>642</v>
      </c>
      <c r="E108" s="687"/>
      <c r="F108" s="687"/>
      <c r="G108" s="688"/>
      <c r="H108" s="445">
        <v>492</v>
      </c>
      <c r="I108" s="211">
        <v>30800</v>
      </c>
      <c r="J108" s="124"/>
      <c r="K108" s="487">
        <f t="shared" si="32"/>
        <v>0</v>
      </c>
      <c r="L108" s="501">
        <f t="shared" si="37"/>
        <v>492</v>
      </c>
      <c r="M108" s="490"/>
      <c r="N108" s="497">
        <f>L108*J108</f>
        <v>0</v>
      </c>
      <c r="O108" s="827">
        <v>1.6E-2</v>
      </c>
      <c r="P108" s="827"/>
      <c r="Q108" s="506">
        <v>2</v>
      </c>
      <c r="R108" s="47"/>
      <c r="S108" s="47"/>
      <c r="T108" s="74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</row>
    <row r="109" spans="1:57" s="7" customFormat="1" ht="24.6" customHeight="1">
      <c r="A109" s="666" t="s">
        <v>1137</v>
      </c>
      <c r="B109" s="781" t="s">
        <v>96</v>
      </c>
      <c r="C109" s="782"/>
      <c r="D109" s="1032" t="s">
        <v>642</v>
      </c>
      <c r="E109" s="687"/>
      <c r="F109" s="687"/>
      <c r="G109" s="688"/>
      <c r="H109" s="445">
        <v>656</v>
      </c>
      <c r="I109" s="211">
        <v>41000</v>
      </c>
      <c r="J109" s="124"/>
      <c r="K109" s="487">
        <f t="shared" si="32"/>
        <v>0</v>
      </c>
      <c r="L109" s="501">
        <f>SUM(H109-(H109*K109))</f>
        <v>656</v>
      </c>
      <c r="M109" s="490"/>
      <c r="N109" s="497">
        <f>L109*J109</f>
        <v>0</v>
      </c>
      <c r="O109" s="827">
        <v>6.0000000000000001E-3</v>
      </c>
      <c r="P109" s="827"/>
      <c r="Q109" s="503">
        <v>0.27</v>
      </c>
      <c r="R109" s="47"/>
      <c r="S109" s="47"/>
      <c r="T109" s="74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</row>
    <row r="110" spans="1:57" s="7" customFormat="1" ht="24.6" customHeight="1">
      <c r="A110" s="666" t="s">
        <v>1131</v>
      </c>
      <c r="B110" s="686" t="s">
        <v>563</v>
      </c>
      <c r="C110" s="687"/>
      <c r="D110" s="687" t="s">
        <v>623</v>
      </c>
      <c r="E110" s="687"/>
      <c r="F110" s="687"/>
      <c r="G110" s="688"/>
      <c r="H110" s="445">
        <v>159</v>
      </c>
      <c r="I110" s="211">
        <v>10000</v>
      </c>
      <c r="J110" s="124"/>
      <c r="K110" s="487">
        <f t="shared" si="32"/>
        <v>0</v>
      </c>
      <c r="L110" s="501">
        <f t="shared" ref="L110:L112" si="38">SUM(H110-(H110*K110))</f>
        <v>159</v>
      </c>
      <c r="M110" s="489"/>
      <c r="N110" s="497">
        <f t="shared" ref="N110" si="39">J110*L110</f>
        <v>0</v>
      </c>
      <c r="O110" s="785">
        <v>0.02</v>
      </c>
      <c r="P110" s="785"/>
      <c r="Q110" s="505">
        <v>0.3</v>
      </c>
      <c r="R110" s="47"/>
      <c r="S110" s="74"/>
      <c r="T110" s="74"/>
      <c r="U110" s="74"/>
      <c r="V110" s="47"/>
      <c r="W110" s="47"/>
      <c r="X110" s="47"/>
      <c r="Y110" s="47"/>
      <c r="Z110" s="47"/>
      <c r="AA110" s="47"/>
      <c r="AB110" s="47"/>
      <c r="AC110" s="47"/>
      <c r="AD110" s="47"/>
      <c r="AE110" s="47"/>
      <c r="AF110" s="47"/>
      <c r="AG110" s="47"/>
      <c r="AH110" s="47"/>
      <c r="AI110" s="47"/>
      <c r="AJ110" s="47"/>
      <c r="AK110" s="47"/>
      <c r="AL110" s="47"/>
      <c r="AM110" s="47"/>
      <c r="AN110" s="47"/>
      <c r="AO110" s="47"/>
      <c r="AP110" s="47"/>
      <c r="AQ110" s="47"/>
      <c r="AR110" s="47"/>
      <c r="AS110" s="47"/>
      <c r="AT110" s="47"/>
      <c r="AU110" s="47"/>
      <c r="AV110" s="47"/>
      <c r="AW110" s="47"/>
      <c r="AX110" s="47"/>
      <c r="AY110" s="47"/>
      <c r="AZ110" s="47"/>
    </row>
    <row r="111" spans="1:57" s="7" customFormat="1" ht="24.6" customHeight="1">
      <c r="A111" s="666" t="s">
        <v>1132</v>
      </c>
      <c r="B111" s="686" t="s">
        <v>243</v>
      </c>
      <c r="C111" s="687"/>
      <c r="D111" s="687" t="s">
        <v>623</v>
      </c>
      <c r="E111" s="687"/>
      <c r="F111" s="687"/>
      <c r="G111" s="688"/>
      <c r="H111" s="445">
        <v>246</v>
      </c>
      <c r="I111" s="211">
        <v>15400</v>
      </c>
      <c r="J111" s="124"/>
      <c r="K111" s="487">
        <f t="shared" si="32"/>
        <v>0</v>
      </c>
      <c r="L111" s="501">
        <f t="shared" si="38"/>
        <v>246</v>
      </c>
      <c r="M111" s="490"/>
      <c r="N111" s="497">
        <f>J111*L111</f>
        <v>0</v>
      </c>
      <c r="O111" s="827">
        <v>0.02</v>
      </c>
      <c r="P111" s="827"/>
      <c r="Q111" s="506">
        <v>1.1000000000000001</v>
      </c>
      <c r="R111" s="47"/>
      <c r="S111" s="74"/>
      <c r="T111" s="74"/>
      <c r="U111" s="74"/>
      <c r="V111" s="47"/>
      <c r="W111" s="47"/>
      <c r="X111" s="47"/>
      <c r="Y111" s="47"/>
      <c r="Z111" s="47"/>
      <c r="AA111" s="47"/>
      <c r="AB111" s="47"/>
      <c r="AC111" s="47"/>
      <c r="AD111" s="47"/>
      <c r="AE111" s="47"/>
      <c r="AF111" s="47"/>
      <c r="AG111" s="47"/>
      <c r="AH111" s="47"/>
      <c r="AI111" s="47"/>
      <c r="AJ111" s="47"/>
      <c r="AK111" s="47"/>
      <c r="AL111" s="47"/>
      <c r="AM111" s="47"/>
      <c r="AN111" s="47"/>
      <c r="AO111" s="47"/>
      <c r="AP111" s="47"/>
      <c r="AQ111" s="47"/>
      <c r="AR111" s="47"/>
      <c r="AS111" s="47"/>
      <c r="AT111" s="47"/>
      <c r="AU111" s="47"/>
      <c r="AV111" s="47"/>
      <c r="AW111" s="47"/>
    </row>
    <row r="112" spans="1:57" s="7" customFormat="1" ht="24.6" customHeight="1">
      <c r="A112" s="666" t="s">
        <v>1133</v>
      </c>
      <c r="B112" s="686" t="s">
        <v>243</v>
      </c>
      <c r="C112" s="687"/>
      <c r="D112" s="687" t="s">
        <v>623</v>
      </c>
      <c r="E112" s="687"/>
      <c r="F112" s="687"/>
      <c r="G112" s="688"/>
      <c r="H112" s="445">
        <v>371</v>
      </c>
      <c r="I112" s="211">
        <v>23200</v>
      </c>
      <c r="J112" s="124"/>
      <c r="K112" s="487">
        <f t="shared" si="32"/>
        <v>0</v>
      </c>
      <c r="L112" s="501">
        <f t="shared" si="38"/>
        <v>371</v>
      </c>
      <c r="M112" s="490"/>
      <c r="N112" s="497">
        <f>J112*L112</f>
        <v>0</v>
      </c>
      <c r="O112" s="827">
        <v>0.02</v>
      </c>
      <c r="P112" s="827"/>
      <c r="Q112" s="506">
        <v>1.1000000000000001</v>
      </c>
      <c r="R112" s="47"/>
      <c r="S112" s="74"/>
      <c r="T112" s="74"/>
      <c r="U112" s="74"/>
      <c r="V112" s="47"/>
      <c r="W112" s="47"/>
      <c r="X112" s="47"/>
      <c r="Y112" s="47"/>
      <c r="Z112" s="47"/>
      <c r="AA112" s="47"/>
      <c r="AB112" s="47"/>
      <c r="AC112" s="47"/>
      <c r="AD112" s="47"/>
      <c r="AE112" s="47"/>
      <c r="AF112" s="47"/>
      <c r="AG112" s="47"/>
      <c r="AH112" s="47"/>
      <c r="AI112" s="47"/>
      <c r="AJ112" s="47"/>
      <c r="AK112" s="47"/>
      <c r="AL112" s="47"/>
      <c r="AM112" s="47"/>
      <c r="AN112" s="47"/>
      <c r="AO112" s="47"/>
      <c r="AP112" s="47"/>
      <c r="AQ112" s="47"/>
      <c r="AR112" s="47"/>
      <c r="AS112" s="47"/>
      <c r="AT112" s="47"/>
      <c r="AU112" s="47"/>
      <c r="AV112" s="47"/>
      <c r="AW112" s="47"/>
    </row>
    <row r="113" spans="1:52" s="5" customFormat="1" ht="26.45" customHeight="1">
      <c r="A113" s="666" t="s">
        <v>1138</v>
      </c>
      <c r="B113" s="686" t="s">
        <v>146</v>
      </c>
      <c r="C113" s="687"/>
      <c r="D113" s="687"/>
      <c r="E113" s="687"/>
      <c r="F113" s="687"/>
      <c r="G113" s="688"/>
      <c r="H113" s="445">
        <v>611</v>
      </c>
      <c r="I113" s="211">
        <v>38200</v>
      </c>
      <c r="J113" s="124"/>
      <c r="K113" s="487">
        <f t="shared" si="32"/>
        <v>0</v>
      </c>
      <c r="L113" s="501">
        <f t="shared" si="30"/>
        <v>611</v>
      </c>
      <c r="M113" s="492"/>
      <c r="N113" s="497">
        <f t="shared" ref="N113" si="40">J113*L113</f>
        <v>0</v>
      </c>
      <c r="O113" s="827">
        <v>8.9999999999999993E-3</v>
      </c>
      <c r="P113" s="827"/>
      <c r="Q113" s="508">
        <v>0.91</v>
      </c>
      <c r="R113" s="33"/>
      <c r="S113" s="74"/>
      <c r="T113" s="74"/>
      <c r="U113" s="74"/>
      <c r="V113" s="74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</row>
    <row r="114" spans="1:52" s="25" customFormat="1" ht="13.5" customHeight="1">
      <c r="A114" s="259" t="s">
        <v>190</v>
      </c>
      <c r="B114" s="76"/>
      <c r="C114" s="26"/>
      <c r="D114" s="26"/>
      <c r="E114" s="26"/>
      <c r="F114" s="26"/>
      <c r="G114" s="26"/>
      <c r="H114" s="26"/>
      <c r="I114" s="26"/>
      <c r="J114" s="26"/>
      <c r="K114" s="26"/>
      <c r="L114" s="28"/>
      <c r="M114" s="26"/>
      <c r="N114" s="92"/>
      <c r="O114" s="28"/>
      <c r="P114" s="28"/>
      <c r="Q114" s="274"/>
      <c r="R114" s="74"/>
      <c r="S114" s="74"/>
      <c r="T114" s="74"/>
      <c r="U114" s="74"/>
      <c r="V114" s="74"/>
      <c r="W114" s="74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</row>
    <row r="115" spans="1:52" s="7" customFormat="1">
      <c r="A115" s="856" t="str">
        <f>'Бытовая серия'!A129:Q129</f>
        <v>www.generalaircond.ru</v>
      </c>
      <c r="B115" s="857"/>
      <c r="C115" s="857"/>
      <c r="D115" s="857"/>
      <c r="E115" s="857"/>
      <c r="F115" s="857"/>
      <c r="G115" s="857"/>
      <c r="H115" s="857"/>
      <c r="I115" s="857"/>
      <c r="J115" s="857"/>
      <c r="K115" s="857"/>
      <c r="L115" s="857"/>
      <c r="M115" s="857"/>
      <c r="N115" s="857"/>
      <c r="O115" s="857"/>
      <c r="P115" s="857"/>
      <c r="Q115" s="858"/>
      <c r="R115" s="47"/>
      <c r="S115" s="47"/>
      <c r="T115" s="47"/>
      <c r="U115" s="47"/>
      <c r="V115" s="47"/>
      <c r="W115" s="47"/>
      <c r="X115" s="47"/>
      <c r="Y115" s="47"/>
      <c r="Z115" s="47"/>
      <c r="AA115" s="47"/>
      <c r="AB115" s="47"/>
      <c r="AC115" s="47"/>
      <c r="AD115" s="47"/>
      <c r="AE115" s="47"/>
      <c r="AF115" s="47"/>
      <c r="AG115" s="47"/>
      <c r="AH115" s="47"/>
      <c r="AI115" s="47"/>
      <c r="AJ115" s="47"/>
      <c r="AK115" s="47"/>
      <c r="AL115" s="47"/>
      <c r="AM115" s="47"/>
      <c r="AN115" s="47"/>
      <c r="AO115" s="47"/>
      <c r="AP115" s="47"/>
      <c r="AQ115" s="47"/>
      <c r="AR115" s="47"/>
      <c r="AS115" s="47"/>
      <c r="AT115" s="47"/>
      <c r="AU115" s="47"/>
      <c r="AV115" s="47"/>
      <c r="AW115" s="47"/>
      <c r="AX115" s="47"/>
      <c r="AY115" s="47"/>
      <c r="AZ115" s="47"/>
    </row>
    <row r="116" spans="1:52" s="7" customFormat="1">
      <c r="A116" s="859"/>
      <c r="B116" s="860"/>
      <c r="C116" s="860"/>
      <c r="D116" s="860"/>
      <c r="E116" s="860"/>
      <c r="F116" s="860"/>
      <c r="G116" s="860"/>
      <c r="H116" s="860"/>
      <c r="I116" s="860"/>
      <c r="J116" s="860"/>
      <c r="K116" s="860"/>
      <c r="L116" s="860"/>
      <c r="M116" s="860"/>
      <c r="N116" s="860"/>
      <c r="O116" s="860"/>
      <c r="P116" s="860"/>
      <c r="Q116" s="861"/>
      <c r="R116" s="47"/>
      <c r="S116" s="47"/>
      <c r="T116" s="47"/>
      <c r="U116" s="47"/>
      <c r="V116" s="47"/>
      <c r="W116" s="47"/>
      <c r="X116" s="47"/>
      <c r="Y116" s="47"/>
      <c r="Z116" s="47"/>
      <c r="AA116" s="47"/>
      <c r="AB116" s="47"/>
      <c r="AC116" s="47"/>
      <c r="AD116" s="47"/>
      <c r="AE116" s="47"/>
      <c r="AF116" s="47"/>
      <c r="AG116" s="47"/>
      <c r="AH116" s="47"/>
      <c r="AI116" s="47"/>
      <c r="AJ116" s="47"/>
      <c r="AK116" s="47"/>
      <c r="AL116" s="47"/>
      <c r="AM116" s="47"/>
      <c r="AN116" s="47"/>
      <c r="AO116" s="47"/>
      <c r="AP116" s="47"/>
      <c r="AQ116" s="47"/>
      <c r="AR116" s="47"/>
      <c r="AS116" s="47"/>
      <c r="AT116" s="47"/>
      <c r="AU116" s="47"/>
      <c r="AV116" s="47"/>
      <c r="AW116" s="47"/>
      <c r="AX116" s="47"/>
      <c r="AY116" s="47"/>
      <c r="AZ116" s="47"/>
    </row>
    <row r="117" spans="1:52" s="7" customFormat="1">
      <c r="A117" s="851" t="str">
        <f>'Бытовая серия'!A131:Q131</f>
        <v>компания "АЯКМосква"</v>
      </c>
      <c r="B117" s="887"/>
      <c r="C117" s="825"/>
      <c r="D117" s="825"/>
      <c r="E117" s="825"/>
      <c r="F117" s="825"/>
      <c r="G117" s="825"/>
      <c r="H117" s="825"/>
      <c r="I117" s="825"/>
      <c r="J117" s="825"/>
      <c r="K117" s="825"/>
      <c r="L117" s="825"/>
      <c r="M117" s="825"/>
      <c r="N117" s="825"/>
      <c r="O117" s="825"/>
      <c r="P117" s="825"/>
      <c r="Q117" s="852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47"/>
      <c r="AY117" s="47"/>
      <c r="AZ117" s="47"/>
    </row>
    <row r="118" spans="1:52" s="7" customFormat="1">
      <c r="A118" s="851" t="str">
        <f>'Бытовая серия'!A132:Q132</f>
        <v>111020, г. Москва, ул. 2я Синичкина, д. 9А, Бизнесцентр Синица Плаза</v>
      </c>
      <c r="B118" s="887"/>
      <c r="C118" s="825"/>
      <c r="D118" s="825"/>
      <c r="E118" s="825"/>
      <c r="F118" s="825"/>
      <c r="G118" s="825"/>
      <c r="H118" s="825"/>
      <c r="I118" s="825"/>
      <c r="J118" s="825"/>
      <c r="K118" s="825"/>
      <c r="L118" s="825"/>
      <c r="M118" s="825"/>
      <c r="N118" s="825"/>
      <c r="O118" s="825"/>
      <c r="P118" s="825"/>
      <c r="Q118" s="852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  <c r="AE118" s="47"/>
      <c r="AF118" s="47"/>
      <c r="AG118" s="47"/>
      <c r="AH118" s="47"/>
      <c r="AI118" s="47"/>
      <c r="AJ118" s="47"/>
      <c r="AK118" s="47"/>
      <c r="AL118" s="47"/>
      <c r="AM118" s="47"/>
      <c r="AN118" s="47"/>
      <c r="AO118" s="47"/>
      <c r="AP118" s="47"/>
      <c r="AQ118" s="47"/>
      <c r="AR118" s="47"/>
      <c r="AS118" s="47"/>
      <c r="AT118" s="47"/>
      <c r="AU118" s="47"/>
      <c r="AV118" s="47"/>
      <c r="AW118" s="47"/>
      <c r="AX118" s="47"/>
      <c r="AY118" s="47"/>
      <c r="AZ118" s="47"/>
    </row>
    <row r="119" spans="1:52" s="7" customFormat="1" ht="13.5" thickBot="1">
      <c r="A119" s="853" t="str">
        <f>'Бытовая серия'!A133:Q133</f>
        <v>Тел./факс: 88002345605</v>
      </c>
      <c r="B119" s="854"/>
      <c r="C119" s="854"/>
      <c r="D119" s="854"/>
      <c r="E119" s="854"/>
      <c r="F119" s="854"/>
      <c r="G119" s="854"/>
      <c r="H119" s="854"/>
      <c r="I119" s="854"/>
      <c r="J119" s="854"/>
      <c r="K119" s="854"/>
      <c r="L119" s="854"/>
      <c r="M119" s="854"/>
      <c r="N119" s="854"/>
      <c r="O119" s="854"/>
      <c r="P119" s="854"/>
      <c r="Q119" s="855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  <c r="AE119" s="47"/>
      <c r="AF119" s="47"/>
      <c r="AG119" s="47"/>
      <c r="AH119" s="47"/>
      <c r="AI119" s="47"/>
      <c r="AJ119" s="47"/>
      <c r="AK119" s="47"/>
      <c r="AL119" s="47"/>
      <c r="AM119" s="47"/>
      <c r="AN119" s="47"/>
      <c r="AO119" s="47"/>
      <c r="AP119" s="47"/>
      <c r="AQ119" s="47"/>
      <c r="AR119" s="47"/>
      <c r="AS119" s="47"/>
      <c r="AT119" s="47"/>
      <c r="AU119" s="47"/>
      <c r="AV119" s="47"/>
      <c r="AW119" s="47"/>
      <c r="AX119" s="47"/>
      <c r="AY119" s="47"/>
      <c r="AZ119" s="47"/>
    </row>
    <row r="120" spans="1:52" s="74" customFormat="1">
      <c r="A120" s="33"/>
      <c r="B120" s="33"/>
      <c r="C120" s="33"/>
      <c r="D120" s="33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</row>
    <row r="121" spans="1:52" s="74" customFormat="1">
      <c r="A121" s="33"/>
      <c r="B121" s="33"/>
      <c r="C121" s="33"/>
      <c r="D121" s="33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</row>
    <row r="122" spans="1:52" s="74" customFormat="1">
      <c r="A122" s="33"/>
      <c r="B122" s="33"/>
      <c r="C122" s="33"/>
      <c r="D122" s="33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</row>
    <row r="123" spans="1:52" s="74" customFormat="1">
      <c r="A123" s="33"/>
      <c r="B123" s="33"/>
      <c r="C123" s="33"/>
      <c r="D123" s="33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</row>
    <row r="124" spans="1:52" s="74" customFormat="1">
      <c r="A124" s="33"/>
      <c r="B124" s="33"/>
      <c r="C124" s="33"/>
      <c r="D124" s="33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</row>
    <row r="125" spans="1:52" s="74" customFormat="1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</row>
    <row r="126" spans="1:52" s="74" customFormat="1">
      <c r="A126" s="33"/>
      <c r="B126" s="33"/>
      <c r="C126" s="33"/>
      <c r="D126" s="33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</row>
    <row r="127" spans="1:52" s="74" customFormat="1">
      <c r="A127" s="33"/>
      <c r="B127" s="33"/>
      <c r="C127" s="33"/>
      <c r="D127" s="33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</row>
    <row r="128" spans="1:52" s="74" customFormat="1">
      <c r="A128" s="33"/>
      <c r="B128" s="33"/>
      <c r="C128" s="33"/>
      <c r="D128" s="33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</row>
    <row r="129" spans="1:17" s="74" customFormat="1">
      <c r="A129" s="33"/>
      <c r="B129" s="33"/>
      <c r="C129" s="33"/>
      <c r="D129" s="33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</row>
    <row r="130" spans="1:17" s="74" customFormat="1">
      <c r="A130" s="33"/>
      <c r="B130" s="33"/>
      <c r="C130" s="33"/>
      <c r="D130" s="33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</row>
    <row r="131" spans="1:17" s="74" customFormat="1">
      <c r="A131" s="33"/>
      <c r="B131" s="33"/>
      <c r="C131" s="33"/>
      <c r="D131" s="33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</row>
    <row r="132" spans="1:17" s="74" customFormat="1">
      <c r="A132" s="33"/>
      <c r="B132" s="33"/>
      <c r="C132" s="33"/>
      <c r="D132" s="33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</row>
    <row r="133" spans="1:17" s="74" customFormat="1">
      <c r="A133" s="33"/>
      <c r="B133" s="33"/>
      <c r="C133" s="33"/>
      <c r="D133" s="33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</row>
    <row r="134" spans="1:17" s="74" customFormat="1">
      <c r="A134" s="33"/>
      <c r="B134" s="33"/>
      <c r="C134" s="33"/>
      <c r="D134" s="33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</row>
    <row r="135" spans="1:17" s="74" customFormat="1">
      <c r="A135" s="33"/>
      <c r="B135" s="33"/>
      <c r="C135" s="33"/>
      <c r="D135" s="33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</row>
    <row r="136" spans="1:17" s="74" customFormat="1">
      <c r="A136" s="33"/>
      <c r="B136" s="33"/>
      <c r="C136" s="33"/>
      <c r="D136" s="33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</row>
    <row r="137" spans="1:17" s="74" customFormat="1">
      <c r="A137" s="33"/>
      <c r="B137" s="33"/>
      <c r="C137" s="33"/>
      <c r="D137" s="33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</row>
    <row r="138" spans="1:17" s="74" customFormat="1">
      <c r="A138" s="33"/>
      <c r="B138" s="33"/>
      <c r="C138" s="33"/>
      <c r="D138" s="33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</row>
    <row r="139" spans="1:17" s="74" customFormat="1">
      <c r="A139" s="33"/>
      <c r="B139" s="33"/>
      <c r="C139" s="33"/>
      <c r="D139" s="33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</row>
    <row r="140" spans="1:17" s="74" customFormat="1">
      <c r="A140" s="33"/>
      <c r="B140" s="33"/>
      <c r="C140" s="33"/>
      <c r="D140" s="33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</row>
    <row r="141" spans="1:17" s="74" customFormat="1">
      <c r="A141" s="33"/>
      <c r="B141" s="33"/>
      <c r="C141" s="33"/>
      <c r="D141" s="33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</row>
    <row r="142" spans="1:17" s="74" customFormat="1">
      <c r="A142" s="33"/>
      <c r="B142" s="33"/>
      <c r="C142" s="33"/>
      <c r="D142" s="33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</row>
    <row r="143" spans="1:17" s="74" customFormat="1">
      <c r="A143" s="33"/>
      <c r="B143" s="33"/>
      <c r="C143" s="33"/>
      <c r="D143" s="33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</row>
    <row r="144" spans="1:17" s="74" customFormat="1">
      <c r="A144" s="33"/>
      <c r="B144" s="33"/>
      <c r="C144" s="33"/>
      <c r="D144" s="33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</row>
    <row r="145" spans="1:17" s="74" customFormat="1">
      <c r="A145" s="33"/>
      <c r="B145" s="33"/>
      <c r="C145" s="33"/>
      <c r="D145" s="33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</row>
    <row r="146" spans="1:17" s="74" customFormat="1">
      <c r="A146" s="33"/>
      <c r="B146" s="33"/>
      <c r="C146" s="33"/>
      <c r="D146" s="33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</row>
    <row r="147" spans="1:17" s="74" customFormat="1">
      <c r="A147" s="33"/>
      <c r="B147" s="33"/>
      <c r="C147" s="33"/>
      <c r="D147" s="33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</row>
    <row r="148" spans="1:17" s="74" customFormat="1">
      <c r="A148" s="33"/>
      <c r="B148" s="33"/>
      <c r="C148" s="33"/>
      <c r="D148" s="33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</row>
    <row r="149" spans="1:17" s="74" customFormat="1">
      <c r="A149" s="33"/>
      <c r="B149" s="33"/>
      <c r="C149" s="33"/>
      <c r="D149" s="33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</row>
    <row r="150" spans="1:17" s="74" customFormat="1">
      <c r="A150" s="33"/>
      <c r="B150" s="33"/>
      <c r="C150" s="33"/>
      <c r="D150" s="33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</row>
    <row r="151" spans="1:17" s="74" customFormat="1">
      <c r="A151" s="33"/>
      <c r="B151" s="33"/>
      <c r="C151" s="33"/>
      <c r="D151" s="33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</row>
    <row r="152" spans="1:17" s="74" customFormat="1">
      <c r="A152" s="33"/>
      <c r="B152" s="33"/>
      <c r="C152" s="33"/>
      <c r="D152" s="33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</row>
    <row r="153" spans="1:17" s="74" customFormat="1">
      <c r="A153" s="33"/>
      <c r="B153" s="33"/>
      <c r="C153" s="33"/>
      <c r="D153" s="33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</row>
    <row r="154" spans="1:17" s="74" customFormat="1">
      <c r="A154" s="33"/>
      <c r="B154" s="33"/>
      <c r="C154" s="33"/>
      <c r="D154" s="33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</row>
    <row r="155" spans="1:17" s="74" customFormat="1">
      <c r="A155" s="33"/>
      <c r="B155" s="33"/>
      <c r="C155" s="33"/>
      <c r="D155" s="33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</row>
    <row r="156" spans="1:17" s="74" customFormat="1">
      <c r="A156" s="33"/>
      <c r="B156" s="33"/>
      <c r="C156" s="33"/>
      <c r="D156" s="33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</row>
    <row r="157" spans="1:17" s="74" customFormat="1">
      <c r="A157" s="33"/>
      <c r="B157" s="33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</row>
    <row r="158" spans="1:17" s="74" customFormat="1">
      <c r="A158" s="33"/>
      <c r="B158" s="33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</row>
    <row r="159" spans="1:17" s="74" customFormat="1">
      <c r="A159" s="33"/>
      <c r="B159" s="33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</row>
    <row r="160" spans="1:17" s="74" customFormat="1">
      <c r="A160" s="33"/>
      <c r="B160" s="33"/>
      <c r="C160" s="33"/>
      <c r="D160" s="33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</row>
    <row r="161" spans="1:17" s="74" customFormat="1">
      <c r="A161" s="33"/>
      <c r="B161" s="33"/>
      <c r="C161" s="33"/>
      <c r="D161" s="33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</row>
    <row r="162" spans="1:17" s="74" customFormat="1">
      <c r="A162" s="33"/>
      <c r="B162" s="33"/>
      <c r="C162" s="33"/>
      <c r="D162" s="33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</row>
    <row r="163" spans="1:17" s="74" customFormat="1">
      <c r="A163" s="33"/>
      <c r="B163" s="33"/>
      <c r="C163" s="33"/>
      <c r="D163" s="33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</row>
    <row r="164" spans="1:17" s="74" customFormat="1">
      <c r="A164" s="33"/>
      <c r="B164" s="33"/>
      <c r="C164" s="33"/>
      <c r="D164" s="33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</row>
    <row r="165" spans="1:17" s="74" customFormat="1">
      <c r="A165" s="33"/>
      <c r="B165" s="33"/>
      <c r="C165" s="33"/>
      <c r="D165" s="33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</row>
    <row r="166" spans="1:17" s="74" customFormat="1">
      <c r="A166" s="33"/>
      <c r="B166" s="33"/>
      <c r="C166" s="33"/>
      <c r="D166" s="33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</row>
    <row r="167" spans="1:17" s="74" customFormat="1">
      <c r="A167" s="33"/>
      <c r="B167" s="33"/>
      <c r="C167" s="33"/>
      <c r="D167" s="33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</row>
    <row r="168" spans="1:17" s="74" customFormat="1">
      <c r="A168" s="33"/>
      <c r="B168" s="33"/>
      <c r="C168" s="33"/>
      <c r="D168" s="33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</row>
    <row r="169" spans="1:17" s="74" customFormat="1">
      <c r="A169" s="33"/>
      <c r="B169" s="33"/>
      <c r="C169" s="33"/>
      <c r="D169" s="33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</row>
    <row r="170" spans="1:17" s="74" customFormat="1">
      <c r="A170" s="33"/>
      <c r="B170" s="33"/>
      <c r="C170" s="33"/>
      <c r="D170" s="33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</row>
    <row r="171" spans="1:17" s="74" customFormat="1">
      <c r="A171" s="33"/>
      <c r="B171" s="33"/>
      <c r="C171" s="33"/>
      <c r="D171" s="33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</row>
    <row r="172" spans="1:17" s="74" customFormat="1">
      <c r="A172" s="33"/>
      <c r="B172" s="33"/>
      <c r="C172" s="33"/>
      <c r="D172" s="33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</row>
    <row r="173" spans="1:17" s="74" customFormat="1">
      <c r="A173" s="33"/>
      <c r="B173" s="33"/>
      <c r="C173" s="33"/>
      <c r="D173" s="33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</row>
    <row r="174" spans="1:17" s="74" customFormat="1">
      <c r="A174" s="33"/>
      <c r="B174" s="33"/>
      <c r="C174" s="33"/>
      <c r="D174" s="33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</row>
    <row r="175" spans="1:17" s="74" customFormat="1">
      <c r="A175" s="33"/>
      <c r="B175" s="33"/>
      <c r="C175" s="33"/>
      <c r="D175" s="33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</row>
    <row r="176" spans="1:17" s="74" customFormat="1">
      <c r="A176" s="33"/>
      <c r="B176" s="33"/>
      <c r="C176" s="33"/>
      <c r="D176" s="33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</row>
    <row r="177" spans="1:17" s="74" customFormat="1">
      <c r="A177" s="33"/>
      <c r="B177" s="33"/>
      <c r="C177" s="33"/>
      <c r="D177" s="33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</row>
    <row r="178" spans="1:17" s="74" customFormat="1">
      <c r="A178" s="33"/>
      <c r="B178" s="33"/>
      <c r="C178" s="33"/>
      <c r="D178" s="33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</row>
    <row r="179" spans="1:17" s="74" customFormat="1">
      <c r="A179" s="33"/>
      <c r="B179" s="33"/>
      <c r="C179" s="33"/>
      <c r="D179" s="33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</row>
    <row r="180" spans="1:17" s="74" customFormat="1">
      <c r="A180" s="33"/>
      <c r="B180" s="33"/>
      <c r="C180" s="33"/>
      <c r="D180" s="33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</row>
    <row r="181" spans="1:17" s="74" customFormat="1">
      <c r="A181" s="33"/>
      <c r="B181" s="33"/>
      <c r="C181" s="33"/>
      <c r="D181" s="33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</row>
    <row r="182" spans="1:17" s="74" customFormat="1">
      <c r="A182" s="33"/>
      <c r="B182" s="33"/>
      <c r="C182" s="33"/>
      <c r="D182" s="33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</row>
    <row r="183" spans="1:17" s="74" customFormat="1">
      <c r="A183" s="33"/>
      <c r="B183" s="33"/>
      <c r="C183" s="33"/>
      <c r="D183" s="33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</row>
    <row r="184" spans="1:17" s="74" customFormat="1">
      <c r="A184" s="33"/>
      <c r="B184" s="33"/>
      <c r="C184" s="33"/>
      <c r="D184" s="33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</row>
    <row r="185" spans="1:17" s="74" customFormat="1">
      <c r="A185" s="33"/>
      <c r="B185" s="33"/>
      <c r="C185" s="33"/>
      <c r="D185" s="33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</row>
    <row r="186" spans="1:17" s="74" customFormat="1">
      <c r="A186" s="33"/>
      <c r="B186" s="33"/>
      <c r="C186" s="33"/>
      <c r="D186" s="33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</row>
    <row r="187" spans="1:17" s="74" customFormat="1">
      <c r="A187" s="33"/>
      <c r="B187" s="33"/>
      <c r="C187" s="33"/>
      <c r="D187" s="33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</row>
    <row r="188" spans="1:17" s="74" customFormat="1">
      <c r="A188" s="33"/>
      <c r="B188" s="33"/>
      <c r="C188" s="33"/>
      <c r="D188" s="33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</row>
    <row r="189" spans="1:17" s="74" customFormat="1">
      <c r="A189" s="33"/>
      <c r="B189" s="33"/>
      <c r="C189" s="33"/>
      <c r="D189" s="33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</row>
    <row r="190" spans="1:17" s="74" customFormat="1">
      <c r="A190" s="33"/>
      <c r="B190" s="33"/>
      <c r="C190" s="33"/>
      <c r="D190" s="33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</row>
    <row r="191" spans="1:17" s="74" customFormat="1">
      <c r="A191" s="33"/>
      <c r="B191" s="33"/>
      <c r="C191" s="33"/>
      <c r="D191" s="33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</row>
    <row r="192" spans="1:17" s="74" customFormat="1">
      <c r="A192" s="33"/>
      <c r="B192" s="33"/>
      <c r="C192" s="33"/>
      <c r="D192" s="33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</row>
    <row r="193" spans="1:17" s="74" customFormat="1">
      <c r="A193" s="33"/>
      <c r="B193" s="33"/>
      <c r="C193" s="33"/>
      <c r="D193" s="33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</row>
    <row r="194" spans="1:17" s="74" customFormat="1">
      <c r="A194" s="33"/>
      <c r="B194" s="33"/>
      <c r="C194" s="33"/>
      <c r="D194" s="33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</row>
    <row r="195" spans="1:17" s="74" customFormat="1">
      <c r="A195" s="33"/>
      <c r="B195" s="33"/>
      <c r="C195" s="33"/>
      <c r="D195" s="33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</row>
    <row r="196" spans="1:17" s="74" customFormat="1">
      <c r="A196" s="33"/>
      <c r="B196" s="33"/>
      <c r="C196" s="33"/>
      <c r="D196" s="33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</row>
    <row r="197" spans="1:17" s="74" customFormat="1">
      <c r="A197" s="33"/>
      <c r="B197" s="33"/>
      <c r="C197" s="33"/>
      <c r="D197" s="33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</row>
    <row r="198" spans="1:17" s="74" customFormat="1">
      <c r="A198" s="33"/>
      <c r="B198" s="33"/>
      <c r="C198" s="33"/>
      <c r="D198" s="33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</row>
    <row r="199" spans="1:17" s="74" customFormat="1">
      <c r="A199" s="33"/>
      <c r="B199" s="33"/>
      <c r="C199" s="33"/>
      <c r="D199" s="33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</row>
    <row r="200" spans="1:17" s="74" customFormat="1">
      <c r="A200" s="33"/>
      <c r="B200" s="33"/>
      <c r="C200" s="33"/>
      <c r="D200" s="33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</row>
    <row r="201" spans="1:17" s="74" customFormat="1">
      <c r="A201" s="33"/>
      <c r="B201" s="33"/>
      <c r="C201" s="33"/>
      <c r="D201" s="33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</row>
    <row r="202" spans="1:17" s="74" customFormat="1">
      <c r="A202" s="33"/>
      <c r="B202" s="33"/>
      <c r="C202" s="33"/>
      <c r="D202" s="33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</row>
    <row r="203" spans="1:17" s="74" customFormat="1">
      <c r="A203" s="33"/>
      <c r="B203" s="33"/>
      <c r="C203" s="33"/>
      <c r="D203" s="33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</row>
    <row r="204" spans="1:17" s="74" customFormat="1">
      <c r="A204" s="33"/>
      <c r="B204" s="33"/>
      <c r="C204" s="33"/>
      <c r="D204" s="33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</row>
    <row r="205" spans="1:17" s="74" customFormat="1">
      <c r="A205" s="33"/>
      <c r="B205" s="33"/>
      <c r="C205" s="33"/>
      <c r="D205" s="33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</row>
    <row r="206" spans="1:17" s="74" customFormat="1">
      <c r="A206" s="33"/>
      <c r="B206" s="33"/>
      <c r="C206" s="33"/>
      <c r="D206" s="33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</row>
    <row r="207" spans="1:17" s="74" customFormat="1">
      <c r="A207" s="33"/>
      <c r="B207" s="33"/>
      <c r="C207" s="33"/>
      <c r="D207" s="33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</row>
    <row r="208" spans="1:17" s="74" customFormat="1">
      <c r="A208" s="33"/>
      <c r="B208" s="33"/>
      <c r="C208" s="33"/>
      <c r="D208" s="33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</row>
    <row r="209" spans="1:17" s="74" customFormat="1">
      <c r="A209" s="33"/>
      <c r="B209" s="33"/>
      <c r="C209" s="33"/>
      <c r="D209" s="33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</row>
    <row r="210" spans="1:17" s="74" customFormat="1">
      <c r="A210" s="33"/>
      <c r="B210" s="33"/>
      <c r="C210" s="33"/>
      <c r="D210" s="33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</row>
    <row r="211" spans="1:17" s="74" customFormat="1">
      <c r="A211" s="33"/>
      <c r="B211" s="33"/>
      <c r="C211" s="33"/>
      <c r="D211" s="33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</row>
    <row r="212" spans="1:17" s="74" customFormat="1">
      <c r="A212" s="33"/>
      <c r="B212" s="33"/>
      <c r="C212" s="33"/>
      <c r="D212" s="33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</row>
    <row r="213" spans="1:17" s="74" customFormat="1">
      <c r="A213" s="33"/>
      <c r="B213" s="33"/>
      <c r="C213" s="33"/>
      <c r="D213" s="33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</row>
    <row r="214" spans="1:17" s="74" customFormat="1">
      <c r="A214" s="33"/>
      <c r="B214" s="33"/>
      <c r="C214" s="33"/>
      <c r="D214" s="33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</row>
    <row r="215" spans="1:17" s="74" customFormat="1">
      <c r="A215" s="33"/>
      <c r="B215" s="33"/>
      <c r="C215" s="33"/>
      <c r="D215" s="33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</row>
    <row r="216" spans="1:17" s="74" customFormat="1">
      <c r="A216" s="33"/>
      <c r="B216" s="33"/>
      <c r="C216" s="33"/>
      <c r="D216" s="33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</row>
    <row r="217" spans="1:17" s="74" customFormat="1">
      <c r="A217" s="33"/>
      <c r="B217" s="33"/>
      <c r="C217" s="33"/>
      <c r="D217" s="33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</row>
    <row r="218" spans="1:17" s="74" customFormat="1">
      <c r="A218" s="33"/>
      <c r="B218" s="33"/>
      <c r="C218" s="33"/>
      <c r="D218" s="33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</row>
    <row r="219" spans="1:17" s="74" customFormat="1">
      <c r="A219" s="33"/>
      <c r="B219" s="33"/>
      <c r="C219" s="33"/>
      <c r="D219" s="33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</row>
    <row r="220" spans="1:17" s="74" customFormat="1">
      <c r="A220" s="33"/>
      <c r="B220" s="33"/>
      <c r="C220" s="33"/>
      <c r="D220" s="33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</row>
    <row r="221" spans="1:17" s="74" customFormat="1">
      <c r="A221" s="33"/>
      <c r="B221" s="33"/>
      <c r="C221" s="33"/>
      <c r="D221" s="33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</row>
    <row r="222" spans="1:17" s="74" customFormat="1">
      <c r="A222" s="33"/>
      <c r="B222" s="33"/>
      <c r="C222" s="33"/>
      <c r="D222" s="33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</row>
    <row r="223" spans="1:17" s="74" customFormat="1">
      <c r="A223" s="33"/>
      <c r="B223" s="33"/>
      <c r="C223" s="33"/>
      <c r="D223" s="33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</row>
    <row r="224" spans="1:17" s="74" customFormat="1">
      <c r="A224" s="33"/>
      <c r="B224" s="33"/>
      <c r="C224" s="33"/>
      <c r="D224" s="33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</row>
    <row r="225" spans="1:17" s="74" customFormat="1">
      <c r="A225" s="33"/>
      <c r="B225" s="33"/>
      <c r="C225" s="33"/>
      <c r="D225" s="33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</row>
    <row r="226" spans="1:17" s="74" customFormat="1">
      <c r="A226" s="33"/>
      <c r="B226" s="33"/>
      <c r="C226" s="33"/>
      <c r="D226" s="33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</row>
    <row r="227" spans="1:17" s="74" customFormat="1">
      <c r="A227" s="33"/>
      <c r="B227" s="33"/>
      <c r="C227" s="33"/>
      <c r="D227" s="33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</row>
    <row r="228" spans="1:17" s="74" customFormat="1">
      <c r="A228" s="33"/>
      <c r="B228" s="33"/>
      <c r="C228" s="33"/>
      <c r="D228" s="33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</row>
    <row r="229" spans="1:17" s="74" customFormat="1">
      <c r="A229" s="33"/>
      <c r="B229" s="33"/>
      <c r="C229" s="33"/>
      <c r="D229" s="33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</row>
    <row r="230" spans="1:17" s="74" customFormat="1">
      <c r="A230" s="33"/>
      <c r="B230" s="33"/>
      <c r="C230" s="33"/>
      <c r="D230" s="33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</row>
    <row r="231" spans="1:17" s="74" customFormat="1">
      <c r="A231" s="33"/>
      <c r="B231" s="33"/>
      <c r="C231" s="33"/>
      <c r="D231" s="33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</row>
    <row r="232" spans="1:17" s="74" customFormat="1">
      <c r="A232" s="33"/>
      <c r="B232" s="33"/>
      <c r="C232" s="33"/>
      <c r="D232" s="33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</row>
    <row r="233" spans="1:17" s="74" customFormat="1">
      <c r="A233" s="33"/>
      <c r="B233" s="33"/>
      <c r="C233" s="33"/>
      <c r="D233" s="33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</row>
    <row r="234" spans="1:17" s="74" customFormat="1">
      <c r="A234" s="33"/>
      <c r="B234" s="33"/>
      <c r="C234" s="33"/>
      <c r="D234" s="33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</row>
    <row r="235" spans="1:17" s="74" customFormat="1">
      <c r="A235" s="33"/>
      <c r="B235" s="33"/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</row>
    <row r="236" spans="1:17" s="74" customFormat="1">
      <c r="A236" s="33"/>
      <c r="B236" s="33"/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</row>
    <row r="237" spans="1:17" s="74" customFormat="1">
      <c r="A237" s="33"/>
      <c r="B237" s="33"/>
      <c r="C237" s="33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</row>
    <row r="238" spans="1:17" s="74" customFormat="1">
      <c r="A238" s="33"/>
      <c r="B238" s="33"/>
      <c r="C238" s="33"/>
      <c r="D238" s="33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</row>
    <row r="239" spans="1:17" s="74" customFormat="1">
      <c r="A239" s="33"/>
      <c r="B239" s="33"/>
      <c r="C239" s="33"/>
      <c r="D239" s="33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</row>
    <row r="240" spans="1:17" s="74" customFormat="1">
      <c r="A240" s="33"/>
      <c r="B240" s="33"/>
      <c r="C240" s="33"/>
      <c r="D240" s="33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</row>
    <row r="241" spans="1:17" s="74" customFormat="1">
      <c r="A241" s="33"/>
      <c r="B241" s="33"/>
      <c r="C241" s="33"/>
      <c r="D241" s="33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</row>
    <row r="242" spans="1:17" s="74" customFormat="1">
      <c r="A242" s="33"/>
      <c r="B242" s="33"/>
      <c r="C242" s="33"/>
      <c r="D242" s="33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</row>
    <row r="243" spans="1:17" s="74" customFormat="1">
      <c r="A243" s="33"/>
      <c r="B243" s="33"/>
      <c r="C243" s="33"/>
      <c r="D243" s="33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</row>
    <row r="244" spans="1:17" s="74" customFormat="1">
      <c r="A244" s="33"/>
      <c r="B244" s="33"/>
      <c r="C244" s="33"/>
      <c r="D244" s="33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</row>
    <row r="245" spans="1:17" s="74" customFormat="1">
      <c r="A245" s="33"/>
      <c r="B245" s="33"/>
      <c r="C245" s="33"/>
      <c r="D245" s="33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</row>
    <row r="246" spans="1:17" s="74" customFormat="1">
      <c r="A246" s="33"/>
      <c r="B246" s="33"/>
      <c r="C246" s="33"/>
      <c r="D246" s="33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</row>
    <row r="247" spans="1:17" s="74" customFormat="1">
      <c r="A247" s="33"/>
      <c r="B247" s="33"/>
      <c r="C247" s="33"/>
      <c r="D247" s="33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</row>
    <row r="248" spans="1:17" s="74" customFormat="1">
      <c r="A248" s="33"/>
      <c r="B248" s="33"/>
      <c r="C248" s="33"/>
      <c r="D248" s="33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</row>
    <row r="249" spans="1:17" s="74" customFormat="1">
      <c r="A249" s="33"/>
      <c r="B249" s="33"/>
      <c r="C249" s="33"/>
      <c r="D249" s="33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</row>
    <row r="250" spans="1:17" s="74" customFormat="1">
      <c r="A250" s="33"/>
      <c r="B250" s="33"/>
      <c r="C250" s="33"/>
      <c r="D250" s="33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</row>
    <row r="251" spans="1:17" s="74" customFormat="1">
      <c r="A251" s="33"/>
      <c r="B251" s="33"/>
      <c r="C251" s="33"/>
      <c r="D251" s="33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</row>
    <row r="252" spans="1:17" s="74" customFormat="1">
      <c r="A252" s="33"/>
      <c r="B252" s="33"/>
      <c r="C252" s="33"/>
      <c r="D252" s="33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</row>
    <row r="253" spans="1:17" s="74" customFormat="1">
      <c r="A253" s="33"/>
      <c r="B253" s="33"/>
      <c r="C253" s="33"/>
      <c r="D253" s="33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</row>
    <row r="254" spans="1:17" s="74" customFormat="1">
      <c r="A254" s="33"/>
      <c r="B254" s="33"/>
      <c r="C254" s="33"/>
      <c r="D254" s="33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</row>
    <row r="255" spans="1:17" s="74" customFormat="1">
      <c r="A255" s="33"/>
      <c r="B255" s="33"/>
      <c r="C255" s="33"/>
      <c r="D255" s="33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</row>
    <row r="256" spans="1:17" s="74" customFormat="1">
      <c r="A256" s="33"/>
      <c r="B256" s="33"/>
      <c r="C256" s="33"/>
      <c r="D256" s="33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</row>
    <row r="257" spans="1:17" s="74" customFormat="1">
      <c r="A257" s="33"/>
      <c r="B257" s="33"/>
      <c r="C257" s="33"/>
      <c r="D257" s="33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</row>
    <row r="258" spans="1:17" s="74" customFormat="1">
      <c r="A258" s="33"/>
      <c r="B258" s="33"/>
      <c r="C258" s="33"/>
      <c r="D258" s="33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</row>
    <row r="259" spans="1:17" s="74" customFormat="1">
      <c r="A259" s="33"/>
      <c r="B259" s="33"/>
      <c r="C259" s="33"/>
      <c r="D259" s="33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</row>
    <row r="260" spans="1:17" s="74" customFormat="1">
      <c r="A260" s="33"/>
      <c r="B260" s="33"/>
      <c r="C260" s="33"/>
      <c r="D260" s="33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</row>
    <row r="261" spans="1:17" s="74" customFormat="1">
      <c r="A261" s="33"/>
      <c r="B261" s="33"/>
      <c r="C261" s="33"/>
      <c r="D261" s="33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</row>
    <row r="262" spans="1:17" s="74" customFormat="1">
      <c r="A262" s="33"/>
      <c r="B262" s="33"/>
      <c r="C262" s="33"/>
      <c r="D262" s="33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</row>
    <row r="263" spans="1:17" s="74" customFormat="1">
      <c r="A263" s="33"/>
      <c r="B263" s="33"/>
      <c r="C263" s="33"/>
      <c r="D263" s="33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</row>
    <row r="264" spans="1:17" s="74" customFormat="1">
      <c r="A264" s="33"/>
      <c r="B264" s="33"/>
      <c r="C264" s="33"/>
      <c r="D264" s="33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</row>
    <row r="265" spans="1:17" s="74" customFormat="1">
      <c r="A265" s="33"/>
      <c r="B265" s="33"/>
      <c r="C265" s="33"/>
      <c r="D265" s="33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</row>
    <row r="266" spans="1:17" s="74" customFormat="1">
      <c r="A266" s="33"/>
      <c r="B266" s="33"/>
      <c r="C266" s="33"/>
      <c r="D266" s="33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</row>
    <row r="267" spans="1:17" s="74" customFormat="1">
      <c r="A267" s="33"/>
      <c r="B267" s="33"/>
      <c r="C267" s="33"/>
      <c r="D267" s="33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</row>
    <row r="268" spans="1:17" s="74" customFormat="1">
      <c r="A268" s="33"/>
      <c r="B268" s="33"/>
      <c r="C268" s="33"/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</row>
    <row r="269" spans="1:17" s="74" customFormat="1">
      <c r="A269" s="33"/>
      <c r="B269" s="33"/>
      <c r="C269" s="33"/>
      <c r="D269" s="33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</row>
    <row r="270" spans="1:17" s="74" customFormat="1">
      <c r="A270" s="33"/>
      <c r="B270" s="33"/>
      <c r="C270" s="33"/>
      <c r="D270" s="33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</row>
    <row r="271" spans="1:17" s="74" customFormat="1">
      <c r="A271" s="33"/>
      <c r="B271" s="33"/>
      <c r="C271" s="33"/>
      <c r="D271" s="33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</row>
    <row r="272" spans="1:17" s="74" customFormat="1">
      <c r="A272" s="33"/>
      <c r="B272" s="33"/>
      <c r="C272" s="33"/>
      <c r="D272" s="33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</row>
    <row r="273" spans="1:17" s="74" customFormat="1">
      <c r="A273" s="33"/>
      <c r="B273" s="33"/>
      <c r="C273" s="33"/>
      <c r="D273" s="33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</row>
    <row r="274" spans="1:17" s="74" customFormat="1">
      <c r="A274" s="33"/>
      <c r="B274" s="33"/>
      <c r="C274" s="33"/>
      <c r="D274" s="33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</row>
    <row r="275" spans="1:17" s="74" customFormat="1">
      <c r="A275" s="33"/>
      <c r="B275" s="33"/>
      <c r="C275" s="33"/>
      <c r="D275" s="33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</row>
    <row r="276" spans="1:17" s="74" customFormat="1">
      <c r="A276" s="33"/>
      <c r="B276" s="33"/>
      <c r="C276" s="33"/>
      <c r="D276" s="33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</row>
    <row r="277" spans="1:17" s="74" customFormat="1">
      <c r="A277" s="33"/>
      <c r="B277" s="33"/>
      <c r="C277" s="33"/>
      <c r="D277" s="33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</row>
    <row r="278" spans="1:17" s="74" customFormat="1">
      <c r="A278" s="33"/>
      <c r="B278" s="33"/>
      <c r="C278" s="33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</row>
    <row r="279" spans="1:17" s="74" customFormat="1">
      <c r="A279" s="33"/>
      <c r="B279" s="33"/>
      <c r="C279" s="33"/>
      <c r="D279" s="33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</row>
    <row r="280" spans="1:17" s="74" customFormat="1">
      <c r="A280" s="33"/>
      <c r="B280" s="33"/>
      <c r="C280" s="33"/>
      <c r="D280" s="33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</row>
    <row r="281" spans="1:17" s="74" customFormat="1">
      <c r="A281" s="33"/>
      <c r="B281" s="33"/>
      <c r="C281" s="33"/>
      <c r="D281" s="33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</row>
    <row r="282" spans="1:17" s="74" customFormat="1">
      <c r="A282" s="33"/>
      <c r="B282" s="33"/>
      <c r="C282" s="33"/>
      <c r="D282" s="33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</row>
    <row r="283" spans="1:17" s="74" customFormat="1">
      <c r="A283" s="33"/>
      <c r="B283" s="33"/>
      <c r="C283" s="33"/>
      <c r="D283" s="33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</row>
    <row r="284" spans="1:17" s="74" customFormat="1">
      <c r="A284" s="33"/>
      <c r="B284" s="33"/>
      <c r="C284" s="33"/>
      <c r="D284" s="33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</row>
    <row r="285" spans="1:17" s="74" customFormat="1">
      <c r="A285" s="33"/>
      <c r="B285" s="33"/>
      <c r="C285" s="33"/>
      <c r="D285" s="33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</row>
    <row r="286" spans="1:17" s="74" customFormat="1">
      <c r="A286" s="33"/>
      <c r="B286" s="33"/>
      <c r="C286" s="33"/>
      <c r="D286" s="33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</row>
    <row r="287" spans="1:17" s="74" customFormat="1">
      <c r="A287" s="33"/>
      <c r="B287" s="33"/>
      <c r="C287" s="33"/>
      <c r="D287" s="33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</row>
    <row r="288" spans="1:17" s="74" customFormat="1">
      <c r="A288" s="33"/>
      <c r="B288" s="33"/>
      <c r="C288" s="33"/>
      <c r="D288" s="33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</row>
    <row r="289" spans="1:17" s="74" customFormat="1">
      <c r="A289" s="33"/>
      <c r="B289" s="33"/>
      <c r="C289" s="33"/>
      <c r="D289" s="33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</row>
    <row r="290" spans="1:17" s="74" customFormat="1">
      <c r="A290" s="33"/>
      <c r="B290" s="33"/>
      <c r="C290" s="33"/>
      <c r="D290" s="33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</row>
    <row r="291" spans="1:17" s="74" customFormat="1">
      <c r="A291" s="33"/>
      <c r="B291" s="33"/>
      <c r="C291" s="33"/>
      <c r="D291" s="33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</row>
    <row r="292" spans="1:17" s="74" customFormat="1">
      <c r="A292" s="33"/>
      <c r="B292" s="33"/>
      <c r="C292" s="33"/>
      <c r="D292" s="33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</row>
    <row r="293" spans="1:17" s="74" customFormat="1">
      <c r="A293" s="33"/>
      <c r="B293" s="33"/>
      <c r="C293" s="33"/>
      <c r="D293" s="33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</row>
    <row r="294" spans="1:17" s="74" customFormat="1">
      <c r="A294" s="33"/>
      <c r="B294" s="33"/>
      <c r="C294" s="33"/>
      <c r="D294" s="33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</row>
    <row r="295" spans="1:17" s="74" customFormat="1">
      <c r="A295" s="33"/>
      <c r="B295" s="33"/>
      <c r="C295" s="33"/>
      <c r="D295" s="33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</row>
    <row r="296" spans="1:17" s="74" customFormat="1">
      <c r="A296" s="33"/>
      <c r="B296" s="33"/>
      <c r="C296" s="33"/>
      <c r="D296" s="33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</row>
    <row r="297" spans="1:17" s="74" customFormat="1">
      <c r="A297" s="33"/>
      <c r="B297" s="33"/>
      <c r="C297" s="33"/>
      <c r="D297" s="33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</row>
    <row r="298" spans="1:17" s="74" customFormat="1">
      <c r="A298" s="33"/>
      <c r="B298" s="33"/>
      <c r="C298" s="33"/>
      <c r="D298" s="33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</row>
    <row r="299" spans="1:17" s="74" customFormat="1">
      <c r="A299" s="33"/>
      <c r="B299" s="33"/>
      <c r="C299" s="33"/>
      <c r="D299" s="33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</row>
    <row r="300" spans="1:17" s="74" customFormat="1">
      <c r="A300" s="33"/>
      <c r="B300" s="33"/>
      <c r="C300" s="33"/>
      <c r="D300" s="33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</row>
    <row r="301" spans="1:17" s="74" customFormat="1">
      <c r="A301" s="33"/>
      <c r="B301" s="33"/>
      <c r="C301" s="33"/>
      <c r="D301" s="33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</row>
    <row r="302" spans="1:17" s="74" customFormat="1">
      <c r="A302" s="33"/>
      <c r="B302" s="33"/>
      <c r="C302" s="33"/>
      <c r="D302" s="33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</row>
    <row r="303" spans="1:17" s="74" customFormat="1">
      <c r="A303" s="33"/>
      <c r="B303" s="33"/>
      <c r="C303" s="33"/>
      <c r="D303" s="33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</row>
    <row r="304" spans="1:17" s="74" customFormat="1">
      <c r="A304" s="33"/>
      <c r="B304" s="33"/>
      <c r="C304" s="33"/>
      <c r="D304" s="33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</row>
    <row r="305" spans="1:17" s="74" customFormat="1">
      <c r="A305" s="33"/>
      <c r="B305" s="33"/>
      <c r="C305" s="33"/>
      <c r="D305" s="33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</row>
    <row r="306" spans="1:17" s="74" customFormat="1">
      <c r="A306" s="33"/>
      <c r="B306" s="33"/>
      <c r="C306" s="33"/>
      <c r="D306" s="33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</row>
    <row r="307" spans="1:17" s="74" customFormat="1">
      <c r="A307" s="33"/>
      <c r="B307" s="33"/>
      <c r="C307" s="33"/>
      <c r="D307" s="33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</row>
    <row r="308" spans="1:17" s="74" customFormat="1">
      <c r="A308" s="33"/>
      <c r="B308" s="33"/>
      <c r="C308" s="33"/>
      <c r="D308" s="33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</row>
    <row r="309" spans="1:17" s="74" customFormat="1">
      <c r="A309" s="33"/>
      <c r="B309" s="33"/>
      <c r="C309" s="33"/>
      <c r="D309" s="33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</row>
    <row r="310" spans="1:17" s="74" customFormat="1">
      <c r="A310" s="33"/>
      <c r="B310" s="33"/>
      <c r="C310" s="33"/>
      <c r="D310" s="33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</row>
    <row r="311" spans="1:17" s="74" customFormat="1">
      <c r="A311" s="33"/>
      <c r="B311" s="33"/>
      <c r="C311" s="33"/>
      <c r="D311" s="33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</row>
    <row r="312" spans="1:17" s="74" customFormat="1">
      <c r="A312" s="33"/>
      <c r="B312" s="33"/>
      <c r="C312" s="33"/>
      <c r="D312" s="33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</row>
    <row r="313" spans="1:17" s="74" customFormat="1">
      <c r="A313" s="33"/>
      <c r="B313" s="33"/>
      <c r="C313" s="33"/>
      <c r="D313" s="33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</row>
    <row r="314" spans="1:17" s="74" customFormat="1">
      <c r="A314" s="33"/>
      <c r="B314" s="33"/>
      <c r="C314" s="33"/>
      <c r="D314" s="33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</row>
    <row r="315" spans="1:17" s="74" customFormat="1">
      <c r="A315" s="33"/>
      <c r="B315" s="33"/>
      <c r="C315" s="33"/>
      <c r="D315" s="33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</row>
    <row r="316" spans="1:17" s="74" customFormat="1">
      <c r="A316" s="33"/>
      <c r="B316" s="33"/>
      <c r="C316" s="33"/>
      <c r="D316" s="33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</row>
    <row r="317" spans="1:17" s="74" customFormat="1">
      <c r="A317" s="33"/>
      <c r="B317" s="33"/>
      <c r="C317" s="33"/>
      <c r="D317" s="33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</row>
    <row r="318" spans="1:17" s="74" customFormat="1">
      <c r="A318" s="33"/>
      <c r="B318" s="33"/>
      <c r="C318" s="33"/>
      <c r="D318" s="33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</row>
    <row r="319" spans="1:17" s="74" customFormat="1">
      <c r="A319" s="33"/>
      <c r="B319" s="33"/>
      <c r="C319" s="33"/>
      <c r="D319" s="33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</row>
    <row r="320" spans="1:17" s="74" customFormat="1">
      <c r="A320" s="33"/>
      <c r="B320" s="33"/>
      <c r="C320" s="33"/>
      <c r="D320" s="33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</row>
    <row r="321" spans="1:17" s="74" customFormat="1">
      <c r="A321" s="33"/>
      <c r="B321" s="33"/>
      <c r="C321" s="33"/>
      <c r="D321" s="33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</row>
    <row r="322" spans="1:17" s="74" customFormat="1">
      <c r="A322" s="33"/>
      <c r="B322" s="33"/>
      <c r="C322" s="33"/>
      <c r="D322" s="33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</row>
    <row r="323" spans="1:17" s="74" customFormat="1">
      <c r="A323" s="33"/>
      <c r="B323" s="33"/>
      <c r="C323" s="33"/>
      <c r="D323" s="33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</row>
    <row r="324" spans="1:17" s="74" customFormat="1">
      <c r="A324" s="33"/>
      <c r="B324" s="33"/>
      <c r="C324" s="33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</row>
    <row r="325" spans="1:17" s="74" customFormat="1">
      <c r="A325" s="33"/>
      <c r="B325" s="33"/>
      <c r="C325" s="33"/>
      <c r="D325" s="33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</row>
    <row r="326" spans="1:17" s="74" customFormat="1">
      <c r="A326" s="33"/>
      <c r="B326" s="33"/>
      <c r="C326" s="33"/>
      <c r="D326" s="33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</row>
    <row r="327" spans="1:17" s="74" customFormat="1">
      <c r="A327" s="33"/>
      <c r="B327" s="33"/>
      <c r="C327" s="33"/>
      <c r="D327" s="33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</row>
    <row r="328" spans="1:17" s="74" customFormat="1">
      <c r="A328" s="33"/>
      <c r="B328" s="33"/>
      <c r="C328" s="33"/>
      <c r="D328" s="33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</row>
    <row r="329" spans="1:17" s="74" customFormat="1">
      <c r="A329" s="33"/>
      <c r="B329" s="33"/>
      <c r="C329" s="33"/>
      <c r="D329" s="33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</row>
  </sheetData>
  <mergeCells count="204">
    <mergeCell ref="B110:C110"/>
    <mergeCell ref="B111:C111"/>
    <mergeCell ref="B112:C112"/>
    <mergeCell ref="O107:P107"/>
    <mergeCell ref="D107:G107"/>
    <mergeCell ref="D106:G106"/>
    <mergeCell ref="O106:P106"/>
    <mergeCell ref="D85:G85"/>
    <mergeCell ref="D86:G86"/>
    <mergeCell ref="D87:G87"/>
    <mergeCell ref="D91:G91"/>
    <mergeCell ref="D102:G102"/>
    <mergeCell ref="D105:G105"/>
    <mergeCell ref="D88:G88"/>
    <mergeCell ref="D93:G93"/>
    <mergeCell ref="D108:G108"/>
    <mergeCell ref="O108:P108"/>
    <mergeCell ref="D112:G112"/>
    <mergeCell ref="O112:P112"/>
    <mergeCell ref="D109:G109"/>
    <mergeCell ref="O109:P109"/>
    <mergeCell ref="D110:G110"/>
    <mergeCell ref="O110:P110"/>
    <mergeCell ref="D111:G111"/>
    <mergeCell ref="B102:C102"/>
    <mergeCell ref="O111:P111"/>
    <mergeCell ref="O80:P80"/>
    <mergeCell ref="A74:M74"/>
    <mergeCell ref="A75:Q75"/>
    <mergeCell ref="A79:N79"/>
    <mergeCell ref="D80:G80"/>
    <mergeCell ref="O83:P83"/>
    <mergeCell ref="O81:P81"/>
    <mergeCell ref="D81:G81"/>
    <mergeCell ref="D82:G82"/>
    <mergeCell ref="O94:P94"/>
    <mergeCell ref="O95:P95"/>
    <mergeCell ref="O98:P98"/>
    <mergeCell ref="O104:P104"/>
    <mergeCell ref="O92:P92"/>
    <mergeCell ref="D90:G90"/>
    <mergeCell ref="D94:G94"/>
    <mergeCell ref="D95:G95"/>
    <mergeCell ref="D89:G89"/>
    <mergeCell ref="O89:P89"/>
    <mergeCell ref="D101:G101"/>
    <mergeCell ref="D103:G103"/>
    <mergeCell ref="D104:G104"/>
    <mergeCell ref="O90:P90"/>
    <mergeCell ref="D99:G99"/>
    <mergeCell ref="D97:G97"/>
    <mergeCell ref="D98:G98"/>
    <mergeCell ref="A117:Q117"/>
    <mergeCell ref="A118:Q118"/>
    <mergeCell ref="A119:Q119"/>
    <mergeCell ref="O113:P113"/>
    <mergeCell ref="O99:P99"/>
    <mergeCell ref="O91:P91"/>
    <mergeCell ref="O105:P105"/>
    <mergeCell ref="A115:Q115"/>
    <mergeCell ref="A116:Q116"/>
    <mergeCell ref="B113:G113"/>
    <mergeCell ref="B92:C92"/>
    <mergeCell ref="B93:C93"/>
    <mergeCell ref="B94:C94"/>
    <mergeCell ref="B95:C95"/>
    <mergeCell ref="B96:C96"/>
    <mergeCell ref="B97:C97"/>
    <mergeCell ref="B98:C98"/>
    <mergeCell ref="B99:C99"/>
    <mergeCell ref="B100:C100"/>
    <mergeCell ref="B101:C101"/>
    <mergeCell ref="D92:G92"/>
    <mergeCell ref="D96:G96"/>
    <mergeCell ref="O100:P100"/>
    <mergeCell ref="O101:P101"/>
    <mergeCell ref="O103:P103"/>
    <mergeCell ref="O93:P93"/>
    <mergeCell ref="D100:G100"/>
    <mergeCell ref="O102:P102"/>
    <mergeCell ref="O96:P96"/>
    <mergeCell ref="O97:P97"/>
    <mergeCell ref="L5:L6"/>
    <mergeCell ref="A46:A47"/>
    <mergeCell ref="C46:C47"/>
    <mergeCell ref="D46:D47"/>
    <mergeCell ref="E46:E47"/>
    <mergeCell ref="L48:L49"/>
    <mergeCell ref="A50:A51"/>
    <mergeCell ref="C50:C51"/>
    <mergeCell ref="D50:D51"/>
    <mergeCell ref="E50:E51"/>
    <mergeCell ref="F50:F51"/>
    <mergeCell ref="G50:G51"/>
    <mergeCell ref="L50:L51"/>
    <mergeCell ref="A48:A49"/>
    <mergeCell ref="C48:C49"/>
    <mergeCell ref="D48:D49"/>
    <mergeCell ref="E48:E49"/>
    <mergeCell ref="F48:F49"/>
    <mergeCell ref="G48:G49"/>
    <mergeCell ref="F52:F53"/>
    <mergeCell ref="G52:G53"/>
    <mergeCell ref="A30:Q30"/>
    <mergeCell ref="A31:Q31"/>
    <mergeCell ref="A52:A53"/>
    <mergeCell ref="C52:C53"/>
    <mergeCell ref="A36:Q36"/>
    <mergeCell ref="A37:Q37"/>
    <mergeCell ref="A42:M42"/>
    <mergeCell ref="A43:Q43"/>
    <mergeCell ref="A44:A45"/>
    <mergeCell ref="C44:C45"/>
    <mergeCell ref="D44:D45"/>
    <mergeCell ref="E44:E45"/>
    <mergeCell ref="F44:F45"/>
    <mergeCell ref="G44:G45"/>
    <mergeCell ref="L44:L45"/>
    <mergeCell ref="M5:M6"/>
    <mergeCell ref="N5:N6"/>
    <mergeCell ref="O5:O6"/>
    <mergeCell ref="F46:F47"/>
    <mergeCell ref="G46:G47"/>
    <mergeCell ref="L46:L47"/>
    <mergeCell ref="L3:M3"/>
    <mergeCell ref="O3:P3"/>
    <mergeCell ref="A7:M7"/>
    <mergeCell ref="A8:Q8"/>
    <mergeCell ref="A15:Q15"/>
    <mergeCell ref="A16:Q16"/>
    <mergeCell ref="A24:Q24"/>
    <mergeCell ref="A25:Q25"/>
    <mergeCell ref="A5:A6"/>
    <mergeCell ref="C5:D5"/>
    <mergeCell ref="E5:F5"/>
    <mergeCell ref="G5:G6"/>
    <mergeCell ref="H5:H6"/>
    <mergeCell ref="I5:I6"/>
    <mergeCell ref="P5:P6"/>
    <mergeCell ref="Q5:Q6"/>
    <mergeCell ref="J5:J6"/>
    <mergeCell ref="K5:K6"/>
    <mergeCell ref="B90:C90"/>
    <mergeCell ref="B91:C91"/>
    <mergeCell ref="K44:K45"/>
    <mergeCell ref="N44:N45"/>
    <mergeCell ref="N46:N47"/>
    <mergeCell ref="N48:N49"/>
    <mergeCell ref="N50:N51"/>
    <mergeCell ref="N52:N53"/>
    <mergeCell ref="N54:N55"/>
    <mergeCell ref="J44:J45"/>
    <mergeCell ref="J46:J47"/>
    <mergeCell ref="J48:J49"/>
    <mergeCell ref="J50:J51"/>
    <mergeCell ref="J52:J53"/>
    <mergeCell ref="J54:J55"/>
    <mergeCell ref="K46:K47"/>
    <mergeCell ref="K48:K49"/>
    <mergeCell ref="K50:K51"/>
    <mergeCell ref="K52:K53"/>
    <mergeCell ref="K54:K55"/>
    <mergeCell ref="L52:L53"/>
    <mergeCell ref="L54:L55"/>
    <mergeCell ref="D52:D53"/>
    <mergeCell ref="E52:E53"/>
    <mergeCell ref="G54:G55"/>
    <mergeCell ref="D84:G84"/>
    <mergeCell ref="O82:P82"/>
    <mergeCell ref="A63:M63"/>
    <mergeCell ref="A64:Q64"/>
    <mergeCell ref="A56:M56"/>
    <mergeCell ref="A57:Q57"/>
    <mergeCell ref="B88:C88"/>
    <mergeCell ref="B89:C89"/>
    <mergeCell ref="O87:P87"/>
    <mergeCell ref="O84:P84"/>
    <mergeCell ref="O85:P85"/>
    <mergeCell ref="O86:P86"/>
    <mergeCell ref="O88:P88"/>
    <mergeCell ref="B103:C103"/>
    <mergeCell ref="B104:C104"/>
    <mergeCell ref="B105:C105"/>
    <mergeCell ref="B106:C106"/>
    <mergeCell ref="B107:C107"/>
    <mergeCell ref="B108:C108"/>
    <mergeCell ref="B109:C109"/>
    <mergeCell ref="B1:B2"/>
    <mergeCell ref="B5:B6"/>
    <mergeCell ref="B81:C81"/>
    <mergeCell ref="B82:C82"/>
    <mergeCell ref="B83:C83"/>
    <mergeCell ref="B84:C84"/>
    <mergeCell ref="B85:C85"/>
    <mergeCell ref="B86:C86"/>
    <mergeCell ref="B87:C87"/>
    <mergeCell ref="A70:M70"/>
    <mergeCell ref="A71:Q71"/>
    <mergeCell ref="D83:G83"/>
    <mergeCell ref="A54:A55"/>
    <mergeCell ref="C54:C55"/>
    <mergeCell ref="D54:D55"/>
    <mergeCell ref="E54:E55"/>
    <mergeCell ref="F54:F55"/>
  </mergeCells>
  <conditionalFormatting sqref="D84">
    <cfRule type="duplicateValues" dxfId="89" priority="194" stopIfTrue="1"/>
    <cfRule type="duplicateValues" dxfId="88" priority="195" stopIfTrue="1"/>
  </conditionalFormatting>
  <conditionalFormatting sqref="D84">
    <cfRule type="duplicateValues" dxfId="87" priority="196" stopIfTrue="1"/>
  </conditionalFormatting>
  <conditionalFormatting sqref="A113">
    <cfRule type="duplicateValues" dxfId="86" priority="38" stopIfTrue="1"/>
  </conditionalFormatting>
  <conditionalFormatting sqref="A81">
    <cfRule type="duplicateValues" dxfId="85" priority="39" stopIfTrue="1"/>
  </conditionalFormatting>
  <conditionalFormatting sqref="A82:A83">
    <cfRule type="duplicateValues" dxfId="84" priority="36" stopIfTrue="1"/>
  </conditionalFormatting>
  <conditionalFormatting sqref="A92:A93 A88">
    <cfRule type="duplicateValues" dxfId="83" priority="37" stopIfTrue="1"/>
  </conditionalFormatting>
  <conditionalFormatting sqref="A84">
    <cfRule type="duplicateValues" dxfId="82" priority="33" stopIfTrue="1"/>
    <cfRule type="duplicateValues" dxfId="81" priority="34" stopIfTrue="1"/>
  </conditionalFormatting>
  <conditionalFormatting sqref="A84">
    <cfRule type="duplicateValues" dxfId="80" priority="35" stopIfTrue="1"/>
  </conditionalFormatting>
  <conditionalFormatting sqref="A85:A86">
    <cfRule type="duplicateValues" dxfId="79" priority="32" stopIfTrue="1"/>
  </conditionalFormatting>
  <conditionalFormatting sqref="A87">
    <cfRule type="duplicateValues" dxfId="78" priority="29" stopIfTrue="1"/>
    <cfRule type="duplicateValues" dxfId="77" priority="30" stopIfTrue="1"/>
  </conditionalFormatting>
  <conditionalFormatting sqref="A87">
    <cfRule type="duplicateValues" dxfId="76" priority="31" stopIfTrue="1"/>
  </conditionalFormatting>
  <conditionalFormatting sqref="A91">
    <cfRule type="duplicateValues" dxfId="75" priority="28" stopIfTrue="1"/>
  </conditionalFormatting>
  <conditionalFormatting sqref="A90">
    <cfRule type="duplicateValues" dxfId="74" priority="40" stopIfTrue="1"/>
  </conditionalFormatting>
  <conditionalFormatting sqref="A94">
    <cfRule type="duplicateValues" dxfId="73" priority="27" stopIfTrue="1"/>
  </conditionalFormatting>
  <conditionalFormatting sqref="A95">
    <cfRule type="duplicateValues" dxfId="72" priority="26" stopIfTrue="1"/>
  </conditionalFormatting>
  <conditionalFormatting sqref="A98">
    <cfRule type="duplicateValues" dxfId="71" priority="25" stopIfTrue="1"/>
  </conditionalFormatting>
  <conditionalFormatting sqref="A96:A97">
    <cfRule type="duplicateValues" dxfId="70" priority="24" stopIfTrue="1"/>
  </conditionalFormatting>
  <conditionalFormatting sqref="A99">
    <cfRule type="duplicateValues" dxfId="69" priority="21" stopIfTrue="1"/>
    <cfRule type="duplicateValues" dxfId="68" priority="22" stopIfTrue="1"/>
  </conditionalFormatting>
  <conditionalFormatting sqref="A99">
    <cfRule type="duplicateValues" dxfId="67" priority="23" stopIfTrue="1"/>
  </conditionalFormatting>
  <conditionalFormatting sqref="A100">
    <cfRule type="duplicateValues" dxfId="66" priority="20" stopIfTrue="1"/>
  </conditionalFormatting>
  <conditionalFormatting sqref="A101">
    <cfRule type="duplicateValues" dxfId="65" priority="17" stopIfTrue="1"/>
    <cfRule type="duplicateValues" dxfId="64" priority="18" stopIfTrue="1"/>
  </conditionalFormatting>
  <conditionalFormatting sqref="A101">
    <cfRule type="duplicateValues" dxfId="63" priority="19" stopIfTrue="1"/>
  </conditionalFormatting>
  <conditionalFormatting sqref="A102">
    <cfRule type="duplicateValues" dxfId="62" priority="16" stopIfTrue="1"/>
  </conditionalFormatting>
  <conditionalFormatting sqref="A103">
    <cfRule type="duplicateValues" dxfId="61" priority="15" stopIfTrue="1"/>
  </conditionalFormatting>
  <conditionalFormatting sqref="A104:A105">
    <cfRule type="duplicateValues" dxfId="60" priority="14" stopIfTrue="1"/>
  </conditionalFormatting>
  <conditionalFormatting sqref="A106">
    <cfRule type="duplicateValues" dxfId="59" priority="13" stopIfTrue="1"/>
  </conditionalFormatting>
  <conditionalFormatting sqref="A107">
    <cfRule type="duplicateValues" dxfId="58" priority="10" stopIfTrue="1"/>
  </conditionalFormatting>
  <conditionalFormatting sqref="A107">
    <cfRule type="duplicateValues" dxfId="57" priority="11" stopIfTrue="1"/>
    <cfRule type="duplicateValues" dxfId="56" priority="12" stopIfTrue="1"/>
  </conditionalFormatting>
  <conditionalFormatting sqref="A108">
    <cfRule type="duplicateValues" dxfId="55" priority="7" stopIfTrue="1"/>
  </conditionalFormatting>
  <conditionalFormatting sqref="A108">
    <cfRule type="duplicateValues" dxfId="54" priority="8" stopIfTrue="1"/>
    <cfRule type="duplicateValues" dxfId="53" priority="9" stopIfTrue="1"/>
  </conditionalFormatting>
  <conditionalFormatting sqref="A109">
    <cfRule type="duplicateValues" dxfId="52" priority="4" stopIfTrue="1"/>
  </conditionalFormatting>
  <conditionalFormatting sqref="A109">
    <cfRule type="duplicateValues" dxfId="51" priority="5" stopIfTrue="1"/>
    <cfRule type="duplicateValues" dxfId="50" priority="6" stopIfTrue="1"/>
  </conditionalFormatting>
  <conditionalFormatting sqref="A110:A112">
    <cfRule type="duplicateValues" dxfId="49" priority="3" stopIfTrue="1"/>
  </conditionalFormatting>
  <conditionalFormatting sqref="A5:A6">
    <cfRule type="duplicateValues" dxfId="48" priority="41" stopIfTrue="1"/>
  </conditionalFormatting>
  <conditionalFormatting sqref="A72:A73">
    <cfRule type="duplicateValues" dxfId="47" priority="42" stopIfTrue="1"/>
  </conditionalFormatting>
  <conditionalFormatting sqref="A76:A78">
    <cfRule type="duplicateValues" dxfId="46" priority="2" stopIfTrue="1"/>
  </conditionalFormatting>
  <conditionalFormatting sqref="A89">
    <cfRule type="duplicateValues" dxfId="45" priority="1" stopIfTrue="1"/>
  </conditionalFormatting>
  <hyperlinks>
    <hyperlink ref="C115" r:id="rId1" display="www.general-russia.ru" xr:uid="{C59791F6-2E04-4FBD-9394-959243BDDD8E}"/>
    <hyperlink ref="A115" r:id="rId2" display="www.general-russia.ru" xr:uid="{23C555DF-FBF8-4A42-AD4A-7AB0F6F77A94}"/>
  </hyperlinks>
  <pageMargins left="0.39370078740157483" right="0.39370078740157483" top="0.39370078740157483" bottom="0.39370078740157483" header="0.51181102362204722" footer="0.51181102362204722"/>
  <pageSetup paperSize="9" scale="29" fitToHeight="5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16</vt:i4>
      </vt:variant>
    </vt:vector>
  </HeadingPairs>
  <TitlesOfParts>
    <vt:vector size="29" baseType="lpstr">
      <vt:lpstr>Меню</vt:lpstr>
      <vt:lpstr>Калькулятор</vt:lpstr>
      <vt:lpstr>Бытовая серия</vt:lpstr>
      <vt:lpstr>Кассетные блоки</vt:lpstr>
      <vt:lpstr>Канальные блоки</vt:lpstr>
      <vt:lpstr>Универсальные блоки</vt:lpstr>
      <vt:lpstr>Big Multi</vt:lpstr>
      <vt:lpstr>Зимний комплект</vt:lpstr>
      <vt:lpstr>Flexible Multi R32</vt:lpstr>
      <vt:lpstr>Flexible Multi R410A</vt:lpstr>
      <vt:lpstr>VRF</vt:lpstr>
      <vt:lpstr>РАСПРОДАЖА</vt:lpstr>
      <vt:lpstr>Доставка</vt:lpstr>
      <vt:lpstr>'Flexible Multi R32'!Заголовки_для_печати</vt:lpstr>
      <vt:lpstr>'Flexible Multi R410A'!Заголовки_для_печати</vt:lpstr>
      <vt:lpstr>'Бытовая серия'!Заголовки_для_печати</vt:lpstr>
      <vt:lpstr>'Универсальные блоки'!Заголовки_для_печати</vt:lpstr>
      <vt:lpstr>'Big Multi'!Область_печати</vt:lpstr>
      <vt:lpstr>'Flexible Multi R32'!Область_печати</vt:lpstr>
      <vt:lpstr>'Flexible Multi R410A'!Область_печати</vt:lpstr>
      <vt:lpstr>VRF!Область_печати</vt:lpstr>
      <vt:lpstr>'Бытовая серия'!Область_печати</vt:lpstr>
      <vt:lpstr>'Зимний комплект'!Область_печати</vt:lpstr>
      <vt:lpstr>Калькулятор!Область_печати</vt:lpstr>
      <vt:lpstr>'Канальные блоки'!Область_печати</vt:lpstr>
      <vt:lpstr>'Кассетные блоки'!Область_печати</vt:lpstr>
      <vt:lpstr>Меню!Область_печати</vt:lpstr>
      <vt:lpstr>РАСПРОДАЖА!Область_печати</vt:lpstr>
      <vt:lpstr>'Универсальные блоки'!Область_печати</vt:lpstr>
    </vt:vector>
  </TitlesOfParts>
  <Company>JAC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Gaponova</dc:creator>
  <cp:lastModifiedBy>Лукашова Елена</cp:lastModifiedBy>
  <cp:lastPrinted>2021-09-11T14:25:47Z</cp:lastPrinted>
  <dcterms:created xsi:type="dcterms:W3CDTF">2001-08-09T12:37:20Z</dcterms:created>
  <dcterms:modified xsi:type="dcterms:W3CDTF">2021-12-14T07:29:48Z</dcterms:modified>
</cp:coreProperties>
</file>